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b759f3117d5fd1/Dokumenter/NIL friidrett/Styremøte/Økonomi/"/>
    </mc:Choice>
  </mc:AlternateContent>
  <xr:revisionPtr revIDLastSave="83" documentId="8_{52999984-24B7-4639-A189-FB45E9E7D558}" xr6:coauthVersionLast="47" xr6:coauthVersionMax="47" xr10:uidLastSave="{7F3D5CAE-4567-4A11-86C3-9D447CCD79A1}"/>
  <bookViews>
    <workbookView xWindow="-108" yWindow="-108" windowWidth="23256" windowHeight="12456" xr2:uid="{00000000-000D-0000-FFFF-FFFF00000000}"/>
  </bookViews>
  <sheets>
    <sheet name="Resultatrapport - (2023) (1)" sheetId="14" r:id="rId1"/>
    <sheet name="2023 Aktivitetssummering" sheetId="10" r:id="rId2"/>
    <sheet name="Notat" sheetId="11" r:id="rId3"/>
    <sheet name="Budsjett 2024 - forslag" sheetId="12" r:id="rId4"/>
    <sheet name="Budsjett 202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3" i="12" l="1"/>
  <c r="N84" i="14"/>
  <c r="Q72" i="14"/>
  <c r="N8" i="10"/>
  <c r="C79" i="12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71" i="14"/>
  <c r="Q73" i="14"/>
  <c r="Q74" i="14"/>
  <c r="Q75" i="14"/>
  <c r="Q76" i="14"/>
  <c r="Q77" i="14"/>
  <c r="Q78" i="14"/>
  <c r="Q33" i="14"/>
  <c r="Q20" i="14"/>
  <c r="Q21" i="14"/>
  <c r="Q22" i="14"/>
  <c r="Q23" i="14"/>
  <c r="Q24" i="14"/>
  <c r="Q25" i="14"/>
  <c r="Q26" i="14"/>
  <c r="Q27" i="14"/>
  <c r="Q28" i="14"/>
  <c r="Q19" i="14"/>
  <c r="Q13" i="14"/>
  <c r="Q14" i="14"/>
  <c r="Q15" i="14"/>
  <c r="Q16" i="14"/>
  <c r="Q12" i="14"/>
  <c r="R79" i="14"/>
  <c r="Q79" i="14" s="1"/>
  <c r="R37" i="14"/>
  <c r="R80" i="14" s="1"/>
  <c r="Q80" i="14" s="1"/>
  <c r="R29" i="14"/>
  <c r="Q29" i="14" s="1"/>
  <c r="R17" i="14"/>
  <c r="Q17" i="14" s="1"/>
  <c r="C37" i="12"/>
  <c r="C29" i="12"/>
  <c r="C17" i="12"/>
  <c r="C14" i="3"/>
  <c r="N30" i="10"/>
  <c r="B31" i="10"/>
  <c r="C31" i="10"/>
  <c r="D31" i="10"/>
  <c r="E31" i="10"/>
  <c r="F31" i="10"/>
  <c r="G31" i="10"/>
  <c r="H31" i="10"/>
  <c r="I31" i="10"/>
  <c r="J31" i="10"/>
  <c r="K31" i="10"/>
  <c r="L31" i="10"/>
  <c r="M31" i="10"/>
  <c r="N24" i="10"/>
  <c r="N25" i="10"/>
  <c r="N27" i="10"/>
  <c r="N28" i="10"/>
  <c r="N29" i="10"/>
  <c r="N23" i="10"/>
  <c r="N17" i="10"/>
  <c r="E18" i="10"/>
  <c r="F18" i="10"/>
  <c r="G18" i="10"/>
  <c r="H18" i="10"/>
  <c r="I18" i="10"/>
  <c r="J18" i="10"/>
  <c r="K18" i="10"/>
  <c r="L18" i="10"/>
  <c r="M18" i="10"/>
  <c r="D18" i="10"/>
  <c r="N16" i="10"/>
  <c r="N6" i="10"/>
  <c r="N7" i="10"/>
  <c r="N9" i="10"/>
  <c r="N10" i="10"/>
  <c r="N11" i="10"/>
  <c r="N12" i="10"/>
  <c r="N13" i="10"/>
  <c r="N15" i="10"/>
  <c r="N14" i="10"/>
  <c r="R30" i="14" l="1"/>
  <c r="N31" i="10"/>
  <c r="C80" i="12"/>
  <c r="C30" i="12"/>
  <c r="N18" i="10"/>
  <c r="B74" i="3"/>
  <c r="C68" i="3"/>
  <c r="C33" i="3"/>
  <c r="C69" i="3" s="1"/>
  <c r="C25" i="3"/>
  <c r="C26" i="3" s="1"/>
  <c r="C70" i="3" s="1"/>
  <c r="C74" i="3" s="1"/>
  <c r="R81" i="14" l="1"/>
  <c r="Q30" i="14"/>
  <c r="C81" i="12"/>
  <c r="C83" i="12" s="1"/>
  <c r="R84" i="14" l="1"/>
  <c r="Q81" i="14"/>
</calcChain>
</file>

<file path=xl/sharedStrings.xml><?xml version="1.0" encoding="utf-8"?>
<sst xmlns="http://schemas.openxmlformats.org/spreadsheetml/2006/main" count="447" uniqueCount="245">
  <si>
    <t>Resultatrapport</t>
  </si>
  <si>
    <t>Nittedal Idrettslag</t>
  </si>
  <si>
    <t>Resultat (2023)</t>
  </si>
  <si>
    <t>Regnskapskonto</t>
  </si>
  <si>
    <t>Mars</t>
  </si>
  <si>
    <t>April</t>
  </si>
  <si>
    <t>Mai</t>
  </si>
  <si>
    <t>Juni</t>
  </si>
  <si>
    <t>Driftsresultat</t>
  </si>
  <si>
    <r>
      <t>   </t>
    </r>
    <r>
      <rPr>
        <b/>
        <sz val="10"/>
        <color theme="1"/>
        <rFont val="Calibri"/>
        <family val="2"/>
        <scheme val="minor"/>
      </rPr>
      <t>Driftsinntekter</t>
    </r>
  </si>
  <si>
    <r>
      <t>      </t>
    </r>
    <r>
      <rPr>
        <b/>
        <sz val="10"/>
        <color theme="1"/>
        <rFont val="Calibri"/>
        <family val="2"/>
        <scheme val="minor"/>
      </rPr>
      <t>Salgsinntekter</t>
    </r>
  </si>
  <si>
    <t>         3020 Sponsorinntekter, avgiftspliktig</t>
  </si>
  <si>
    <t>         3120 Sponsorinntekter, avgiftsfri</t>
  </si>
  <si>
    <r>
      <t>      </t>
    </r>
    <r>
      <rPr>
        <b/>
        <sz val="10"/>
        <color theme="1"/>
        <rFont val="Calibri"/>
        <family val="2"/>
        <scheme val="minor"/>
      </rPr>
      <t>Annen driftsinntekt</t>
    </r>
  </si>
  <si>
    <t>         3400 Offentlig tilskudd</t>
  </si>
  <si>
    <t>         3440 Andre tilskudd</t>
  </si>
  <si>
    <t>         3721 Dugnadsinntekt,lodd og kalendersalg</t>
  </si>
  <si>
    <t>         3930 Treningsavgift</t>
  </si>
  <si>
    <t>         3941 Salg utstyr</t>
  </si>
  <si>
    <t>         3950 Inntekter egne arrangement</t>
  </si>
  <si>
    <t>         3990 Annen inntekt</t>
  </si>
  <si>
    <r>
      <t>   </t>
    </r>
    <r>
      <rPr>
        <b/>
        <sz val="10"/>
        <color theme="1"/>
        <rFont val="Calibri"/>
        <family val="2"/>
        <scheme val="minor"/>
      </rPr>
      <t>Driftskostnader</t>
    </r>
  </si>
  <si>
    <r>
      <t>      </t>
    </r>
    <r>
      <rPr>
        <b/>
        <sz val="10"/>
        <color theme="1"/>
        <rFont val="Calibri"/>
        <family val="2"/>
        <scheme val="minor"/>
      </rPr>
      <t>Varekostnad</t>
    </r>
  </si>
  <si>
    <t>         4100 Innkjøp utstyr, rekvisita etc</t>
  </si>
  <si>
    <t>         4410 Utdanning og kurs</t>
  </si>
  <si>
    <r>
      <t>      </t>
    </r>
    <r>
      <rPr>
        <b/>
        <sz val="10"/>
        <color theme="1"/>
        <rFont val="Calibri"/>
        <family val="2"/>
        <scheme val="minor"/>
      </rPr>
      <t>Lønnskostnad</t>
    </r>
  </si>
  <si>
    <t>         5000 Lønn til ansatte</t>
  </si>
  <si>
    <t>         5020 Feriepenger</t>
  </si>
  <si>
    <t>         5095 Periodisering av lønn</t>
  </si>
  <si>
    <t>         5096 Periodisering av feriepenger</t>
  </si>
  <si>
    <t>         5210 Fri telefon</t>
  </si>
  <si>
    <t>         5290 Motkonto for gruppe 52</t>
  </si>
  <si>
    <t>         5400 Arbeidsgiveravgift</t>
  </si>
  <si>
    <t>         5401 Arbeidsgiveravgift av opptjente feriepenger</t>
  </si>
  <si>
    <t>         5495 Periodisering av arbeidsgiveravgift</t>
  </si>
  <si>
    <t>         5496 Periodisering av arbeidsgiveravgift av opptjente feriepenger</t>
  </si>
  <si>
    <t>         5890 Annen refusjon</t>
  </si>
  <si>
    <r>
      <t>      </t>
    </r>
    <r>
      <rPr>
        <b/>
        <sz val="10"/>
        <color theme="1"/>
        <rFont val="Calibri"/>
        <family val="2"/>
        <scheme val="minor"/>
      </rPr>
      <t>Annen driftskostnad</t>
    </r>
  </si>
  <si>
    <t>         6340 Lys, varme</t>
  </si>
  <si>
    <t>         6620 Reparasjon og vedlikehold anlegg, utstyr etc.</t>
  </si>
  <si>
    <t>         6690 Reparasjon og vedlikehold annet</t>
  </si>
  <si>
    <t>         6810 Data</t>
  </si>
  <si>
    <t>         6860 Møte, kurs, oppdatering o l</t>
  </si>
  <si>
    <t>         6900 Telefon</t>
  </si>
  <si>
    <t>         7100 Bilgodtgjørelse, oppgavepliktig</t>
  </si>
  <si>
    <t>         7130 Reisekostnad, oppgavepliktig</t>
  </si>
  <si>
    <t>         7140 Godtgjørelse</t>
  </si>
  <si>
    <t>         7150 Diettkostnad, oppgavepliktig</t>
  </si>
  <si>
    <t>         7190 Annen kostnadsgodtgjørelse</t>
  </si>
  <si>
    <t>         7330 Dugnadskostnader</t>
  </si>
  <si>
    <t>         7340 Kostnader egne arrangement</t>
  </si>
  <si>
    <t>         7400 Medlemskontingenter</t>
  </si>
  <si>
    <t>         7500 Forsikringspremie</t>
  </si>
  <si>
    <t>         7650 Påmelding cuper og arrangement</t>
  </si>
  <si>
    <t>         7660 Støtte til samlinger, renn og andre utgifter</t>
  </si>
  <si>
    <t>         7770 Bank og kortgebyrer</t>
  </si>
  <si>
    <t>         7775 Gebyrer Spoortz til fordeling</t>
  </si>
  <si>
    <t>Kommentar</t>
  </si>
  <si>
    <r>
      <t>   </t>
    </r>
    <r>
      <rPr>
        <b/>
        <sz val="8"/>
        <color theme="1"/>
        <rFont val="Times New Roman"/>
        <family val="1"/>
      </rPr>
      <t>Driftsinntekter</t>
    </r>
  </si>
  <si>
    <r>
      <t>      </t>
    </r>
    <r>
      <rPr>
        <b/>
        <sz val="8"/>
        <color theme="1"/>
        <rFont val="Times New Roman"/>
        <family val="1"/>
      </rPr>
      <t>Salgsinntekter</t>
    </r>
  </si>
  <si>
    <t>Fordeling skiltreklame 6-19 år hovedlaget.</t>
  </si>
  <si>
    <t>Wurth</t>
  </si>
  <si>
    <r>
      <t>      </t>
    </r>
    <r>
      <rPr>
        <b/>
        <sz val="8"/>
        <color theme="1"/>
        <rFont val="Times New Roman"/>
        <family val="1"/>
      </rPr>
      <t>Annen driftsinntekt</t>
    </r>
  </si>
  <si>
    <t>         3450 Norges idretsforbund, LAM</t>
  </si>
  <si>
    <t>LAM-midler.</t>
  </si>
  <si>
    <t>         3460 Norges idretsforbund, Momskopenasjon</t>
  </si>
  <si>
    <t>Loddugnader (45.000*2). Noe av inntekt 2022 ble før på 3950, i tillegg noen annet småtteri.</t>
  </si>
  <si>
    <t>Medlemmer per januar+4%</t>
  </si>
  <si>
    <t>Klubbtøy</t>
  </si>
  <si>
    <t>Budsjett lavere da loddugnadresultat H2 2022 lå her 110000 Nittedalslekene, 48.000 Friidrettscamt, Påmeldingsavgift egne utøvere 60.000, Løpsstevne 13.000.</t>
  </si>
  <si>
    <r>
      <t>   </t>
    </r>
    <r>
      <rPr>
        <b/>
        <sz val="8"/>
        <color theme="1"/>
        <rFont val="Times New Roman"/>
        <family val="1"/>
      </rPr>
      <t>Driftskostnader</t>
    </r>
  </si>
  <si>
    <r>
      <t>      </t>
    </r>
    <r>
      <rPr>
        <b/>
        <sz val="8"/>
        <color theme="1"/>
        <rFont val="Times New Roman"/>
        <family val="1"/>
      </rPr>
      <t>Varekostnad</t>
    </r>
  </si>
  <si>
    <t>Ekstrakjøp klubbtøy 2022, derfor redusert. Treningstøy 35.000, diverse 15.000, Treningsutstyr 20.000, startustyr 50.000</t>
  </si>
  <si>
    <t>         4230 Premier</t>
  </si>
  <si>
    <t>Medaljer</t>
  </si>
  <si>
    <t>         4250 Trening - samling</t>
  </si>
  <si>
    <t>Kretssamling. Færre pga sluttede  (faktureres utøver).  Kretskontigent 8000,-</t>
  </si>
  <si>
    <t>Trenere. Negativt i 2022 pga refusjon</t>
  </si>
  <si>
    <r>
      <t>      </t>
    </r>
    <r>
      <rPr>
        <b/>
        <sz val="8"/>
        <color theme="1"/>
        <rFont val="Times New Roman"/>
        <family val="1"/>
      </rPr>
      <t>Lønnskostnad</t>
    </r>
  </si>
  <si>
    <t>         5330 Honorar til trenere under div camper</t>
  </si>
  <si>
    <t>         5510 Trekkpliktig del av reise</t>
  </si>
  <si>
    <t>Årlig justering. Usikkert, budsjettert med 4%</t>
  </si>
  <si>
    <r>
      <t>      </t>
    </r>
    <r>
      <rPr>
        <b/>
        <sz val="8"/>
        <color theme="1"/>
        <rFont val="Times New Roman"/>
        <family val="1"/>
      </rPr>
      <t>Annen driftskostnad</t>
    </r>
  </si>
  <si>
    <t>Usikker på hva kommunen fordeler til oss, men antar noe økning fra 2022</t>
  </si>
  <si>
    <t>Diverse</t>
  </si>
  <si>
    <t>         6630 Drift/vedlikehold av uteanlegget</t>
  </si>
  <si>
    <t>Ugressprøyting.</t>
  </si>
  <si>
    <t>Vinger Vaktmesterservice+annet</t>
  </si>
  <si>
    <t>Sportslig ansvarlig Adobe, Dropbox, Telia data/tale</t>
  </si>
  <si>
    <t>Sportslig ansvarlig/trenere utlegg NES+stevner</t>
  </si>
  <si>
    <t>Sportslig ansvarlig/trenere reise</t>
  </si>
  <si>
    <t>Reisekostnader UM trener</t>
  </si>
  <si>
    <t>         7160 Diettkostnad, ikke oppgavepliktig</t>
  </si>
  <si>
    <t>Bompenger trener</t>
  </si>
  <si>
    <t>Loddugnad</t>
  </si>
  <si>
    <t>Løpstevne, Friidrettscamp, Nittedalslekene, Klubbstevne</t>
  </si>
  <si>
    <t>Fullårseffekt av endret forsikring.</t>
  </si>
  <si>
    <t xml:space="preserve">Bonusutbetaling NM junior/senior, mesterskapsgruppa </t>
  </si>
  <si>
    <t>Årlig overføring NIL hovedlag</t>
  </si>
  <si>
    <t xml:space="preserve">Fordeling basert på 6-9 medlemsmasse. Overskudd hovedlag  +  fordeling allidrett overskudd. </t>
  </si>
  <si>
    <t>Reduksjon av egenkapital</t>
  </si>
  <si>
    <t>         7420 Gaver og premier</t>
  </si>
  <si>
    <t>         5800 Refusjon av sykepenger</t>
  </si>
  <si>
    <t>Juli</t>
  </si>
  <si>
    <t>         7790 Diverse kostnader</t>
  </si>
  <si>
    <t>         7760 Bøter, gebyrer og lisenser til kretsen/forbund</t>
  </si>
  <si>
    <t>Idrettstilskudd, basert på 6-19 medlemsmasse. Utstyrstilskudd 14.000.</t>
  </si>
  <si>
    <t>DNB-stifelsen startutstyr 50.000</t>
  </si>
  <si>
    <t>Ugressprøyting. Vinger Vaktmesterservice</t>
  </si>
  <si>
    <t>Ordinært resultat før skattekostnad</t>
  </si>
  <si>
    <t>         3460 Norges idretsforbund, Momskopenasjon.</t>
  </si>
  <si>
    <t>Tilsvarende som for 2022 fordi driftskostnader er omtrent likt.  Beregning er basert på alle driftskostnader minus påmeldingavgift som ikke er momsbelagt.</t>
  </si>
  <si>
    <t>         7830 Konstaterte tap på fordringer</t>
  </si>
  <si>
    <t>         3200 Salgsinntekt, utenfor avgiftsområdet</t>
  </si>
  <si>
    <t>         3091 Inntekt til fordeling i gruppene</t>
  </si>
  <si>
    <t>(2023)</t>
  </si>
  <si>
    <t xml:space="preserve">Utstyrstilskudd budsjett 14.000 (ble under 4000) -  Idrettstilskudd, basert på 6-19 medlemsmasse budsjett 43000, ble 29.000. </t>
  </si>
  <si>
    <t>LAM-midler. Redusert pga lavere antall medlemmer enn forutsatt i budjsett</t>
  </si>
  <si>
    <t>12000 Kunstutstilling+Bamafruktrefusjon</t>
  </si>
  <si>
    <t>6500 er forbundsavgift, de 3000 har blitt fakturert utøver.</t>
  </si>
  <si>
    <t>Bonusutbetaling NM junior/senior Eline, mesterskapsgruppa Didrik</t>
  </si>
  <si>
    <t>Friidrettens venner medl. 2022/2023</t>
  </si>
  <si>
    <t xml:space="preserve">Potensiell fordeling basert på 6-9 medlemsmasse. Overskudd hovedlag  +  fordeling allidrett overskudd. </t>
  </si>
  <si>
    <t>Påmeldingsavgift egne utøvere</t>
  </si>
  <si>
    <t>Vårstevne påmelding</t>
  </si>
  <si>
    <t>Januar</t>
  </si>
  <si>
    <t>Februar</t>
  </si>
  <si>
    <t>August</t>
  </si>
  <si>
    <t>September</t>
  </si>
  <si>
    <t>Oktober</t>
  </si>
  <si>
    <t>November</t>
  </si>
  <si>
    <t>Desember</t>
  </si>
  <si>
    <t>Totalt</t>
  </si>
  <si>
    <t>Loddugnad cash</t>
  </si>
  <si>
    <t>Nittedalslekene påmelding</t>
  </si>
  <si>
    <t>Nittedalslekene vipps</t>
  </si>
  <si>
    <t>Løpsstevne juni vipps</t>
  </si>
  <si>
    <t>Løpsstevne juni påmelding</t>
  </si>
  <si>
    <t>Friidrettscamp påmelding</t>
  </si>
  <si>
    <t>Vårstevne vipps</t>
  </si>
  <si>
    <t>Kommentar budsjett/resultar</t>
  </si>
  <si>
    <t>DNB-Stiftelsen startutstyr 50.000. Sparebankstiftelsen Hadeland/Lunner 40.000 til påmeldingsavgift kom til som pluss.</t>
  </si>
  <si>
    <t>Klubbstevne/annet vipps</t>
  </si>
  <si>
    <t>Summering på aktivitet - summer fra konto 3950+3721</t>
  </si>
  <si>
    <t>Driftsinntekt fra Nittedal kommune,  50.000 driftstilskudd fra kommunen (-10.000 fra 2022). Kari fakturert 60.000</t>
  </si>
  <si>
    <t>Loddugnader (45.000*2). Vipps ført på 3950.</t>
  </si>
  <si>
    <t>Nytt tidtakersystem</t>
  </si>
  <si>
    <t>Idrettsutstyr</t>
  </si>
  <si>
    <t>Aktivitet Inntekt</t>
  </si>
  <si>
    <t>PC</t>
  </si>
  <si>
    <t>Elektron</t>
  </si>
  <si>
    <t>Nittedalslekene Flasker</t>
  </si>
  <si>
    <t>Aktivitet - konto 4100</t>
  </si>
  <si>
    <r>
      <t xml:space="preserve">Budsjett inkl ikke loddugnadsbudsjett 90.000 som ligger på konto 3721, men bla 110000 Nittedalslekene, 48.000 Friidrettscamp, Påmeldingsavgift egne utøvere 60.000, Løpsstevne 13.000. </t>
    </r>
    <r>
      <rPr>
        <sz val="10"/>
        <color rgb="FFFF0000"/>
        <rFont val="Calibri Light"/>
        <family val="2"/>
        <scheme val="major"/>
      </rPr>
      <t>SE ARK 2023 Aktivitetssummering</t>
    </r>
  </si>
  <si>
    <r>
      <t xml:space="preserve">Ekstrakjøp klubbtøy 2022, derfor redusert noe budsjett fra 2022. Treningstøy 35.000, diverse 15.000, Treningsutstyr 20.000, startustyr 50.000. </t>
    </r>
    <r>
      <rPr>
        <sz val="10"/>
        <color rgb="FFFF0000"/>
        <rFont val="Calibri Light"/>
        <family val="2"/>
        <scheme val="major"/>
      </rPr>
      <t>SE ARK 2023 Aktivitetssummering</t>
    </r>
  </si>
  <si>
    <t>Gikk 8000 over beløpet vi fikk i støtte</t>
  </si>
  <si>
    <t>Kostnad totalt 128.000 (uendret fra 2022). Støtte 40.000</t>
  </si>
  <si>
    <t>Budsjett 380.000</t>
  </si>
  <si>
    <t>Notat årets budsjett</t>
  </si>
  <si>
    <t>Inntekter</t>
  </si>
  <si>
    <t>Arrangementsinntektene ble 14000 høyere enn budsjettert. Gikk veldig bra med Nittedalsleken, og spesielt bra med loddugnaden på høsten.</t>
  </si>
  <si>
    <t>Medlemsavgift var mulig budsjettert for optimistisk med hensyn på nyrekruttering men allikvel lavere enn forventet. Medlemsmassen har sunket ytterligere i år, i stedet for opprettholdelse eller vekst.</t>
  </si>
  <si>
    <t>Klubbtøy solgte vi lite av og kom langt under budsjett. Dekket ikke årets innkjøpskostnad.</t>
  </si>
  <si>
    <t>Kostnader</t>
  </si>
  <si>
    <t>Vi doblet premiekostnader i år. Samt at vi økte kostnaden noe mer på "prestasjjonspremie" til N.lekene</t>
  </si>
  <si>
    <t>Lønnskostnadene droppet betydelig i år og kom inn 67.000 under budsjett. I all hovedsak knyttet til oppsigelse av trener med høy lønn.</t>
  </si>
  <si>
    <t>Gavekort, diverse til sosialt - 6) gavekort sport1, 11)coop, europris, 12) gavekort</t>
  </si>
  <si>
    <t>Størmkostnadene økte med ca 5000 fra 2022</t>
  </si>
  <si>
    <t>Økte reisekostnader med ca 7000 fra 2022</t>
  </si>
  <si>
    <t>Brukte mindre på bonusutbetalinger, 18000.</t>
  </si>
  <si>
    <t>Resultat</t>
  </si>
  <si>
    <t>Vi har budsjettert med en egenkapitaltilførsel fra NIL hovedlag etter årsoppgjøret på 97.000</t>
  </si>
  <si>
    <t>Vi gjennomførte ikke grusdugnad, har ikke sprøytet for ugress, og vasket kun en gang. Brukte derfor nesten 40.000 mindre på dette ifht budsjett.</t>
  </si>
  <si>
    <t>         3920 Medlemskontingent</t>
  </si>
  <si>
    <t>         3021 Skiltreklame, avg. pl.</t>
  </si>
  <si>
    <t>Feil i fordeling skiltreklame fra 2022 som nå er rettet opp.</t>
  </si>
  <si>
    <t xml:space="preserve">Bunnpris - sponsorrabatt (handlet for 29.333). </t>
  </si>
  <si>
    <t>12000 Kunstutstilling, DNB-Stiftelsen startutstyr</t>
  </si>
  <si>
    <t>50.000 driftstilskudd fra kommunen (-10.000 fra 2022)</t>
  </si>
  <si>
    <t xml:space="preserve">Tapsført alt før 2023. </t>
  </si>
  <si>
    <t>Budsjett2024</t>
  </si>
  <si>
    <t>Endring</t>
  </si>
  <si>
    <t>Periode</t>
  </si>
  <si>
    <t>Des</t>
  </si>
  <si>
    <t>Nov</t>
  </si>
  <si>
    <t>Okt</t>
  </si>
  <si>
    <t>Sept</t>
  </si>
  <si>
    <t>Aug</t>
  </si>
  <si>
    <t>Febr</t>
  </si>
  <si>
    <t>Jan</t>
  </si>
  <si>
    <t>Budsjett 2023</t>
  </si>
  <si>
    <t>Avvik fra Budsjett</t>
  </si>
  <si>
    <t>Fordeling skiltreklame 6-19 år hovedlaget. Redusert pga færre antall medlemmer enn 2022.</t>
  </si>
  <si>
    <t xml:space="preserve">Bunnpris - sponsorrabatt </t>
  </si>
  <si>
    <t>LAM-midler basert på medlemsantall 6-19</t>
  </si>
  <si>
    <t xml:space="preserve">Loddugnader (45.000*2). Blitt resultatført på 3950 dvs Vipps. Kontantbeløp her. </t>
  </si>
  <si>
    <t>2023 negativt pga refusjon.</t>
  </si>
  <si>
    <t>Som 2023</t>
  </si>
  <si>
    <t>Friidrettens venner medl.</t>
  </si>
  <si>
    <t>Bonusutbetaling NM junior/senior</t>
  </si>
  <si>
    <t>Driftsinntekt fra Nittedal kommune,  driftstilskudd fra kommunen</t>
  </si>
  <si>
    <t>Årlig justering. Usikkert, budsjettert med ca 5% lønnsoppgjør</t>
  </si>
  <si>
    <t xml:space="preserve">Utstyrstilskudd - økn til 15.000 pga vi skal kjøpe mer utstyr enn fjoråret -  Idrettstilskudd, basert på 6-19 medlemsmasse 29.000. </t>
  </si>
  <si>
    <t>Skifte av grus+sand</t>
  </si>
  <si>
    <t>Vinger Vaktmesterservice - 2*vask</t>
  </si>
  <si>
    <t>Treningstøy 50.000, diverse 20.000, Treningsutstyr 30.000 (1 hekk 16.000 bla.)</t>
  </si>
  <si>
    <t xml:space="preserve">Vår         </t>
  </si>
  <si>
    <t>Vipps: 33 639,05</t>
  </si>
  <si>
    <r>
      <t xml:space="preserve">Cash:     </t>
    </r>
    <r>
      <rPr>
        <sz val="11"/>
        <color rgb="FF1D1D1D"/>
        <rFont val="Calibri"/>
        <family val="2"/>
        <scheme val="minor"/>
      </rPr>
      <t xml:space="preserve">8 640,00 </t>
    </r>
  </si>
  <si>
    <t>Høst</t>
  </si>
  <si>
    <r>
      <t xml:space="preserve">Vipps:   </t>
    </r>
    <r>
      <rPr>
        <sz val="11"/>
        <color rgb="FF000000"/>
        <rFont val="Calibri"/>
        <family val="2"/>
        <scheme val="minor"/>
      </rPr>
      <t xml:space="preserve">42 093,15 </t>
    </r>
  </si>
  <si>
    <t>Cash:     6 242, 00</t>
  </si>
  <si>
    <t>Totalt: 90 614,20</t>
  </si>
  <si>
    <t>Utgifter mars/nov</t>
  </si>
  <si>
    <t>Utlegg premier:  9 776,62</t>
  </si>
  <si>
    <t>Lodd: 3 782,00</t>
  </si>
  <si>
    <t xml:space="preserve">Totalt utgifter: 13 558,62 </t>
  </si>
  <si>
    <t>Sum inntekter: 77 055,58</t>
  </si>
  <si>
    <t>Loddugnad og annet</t>
  </si>
  <si>
    <t>6750 = innbetaling NES</t>
  </si>
  <si>
    <t>Loddugnad via vipps</t>
  </si>
  <si>
    <t>Annet vipps (påmelding NES og ikke helt identifisert)</t>
  </si>
  <si>
    <t xml:space="preserve">Budsjett inkl ikke loddugnadsbudsjett 90.000 som ligger på konto 3721, men bla 165000 Nittedalslekene, 35.000 øvrige arrangement. Påmeldingsavgift fakturert egne utøvere 100.000 </t>
  </si>
  <si>
    <t>Alt blir ikke motfakturert (budsjettert med ca 100.000 pt)</t>
  </si>
  <si>
    <r>
      <t xml:space="preserve">Potensiell fordeling basert på 6-9 medlemsmasse. Overskudd hovedlag  +  fordeling allidrett overskudd. </t>
    </r>
    <r>
      <rPr>
        <sz val="10"/>
        <color rgb="FFFF0000"/>
        <rFont val="Calibri Light"/>
        <family val="2"/>
        <scheme val="major"/>
      </rPr>
      <t>Må få fra NIL hovedlag.</t>
    </r>
  </si>
  <si>
    <t>Hva kan vi få av andre inntekter??</t>
  </si>
  <si>
    <t>Klubbtøy, antar vi selger litt mer, bør imidlertid satse på kampanje tidlig på sesong som før (sende på mail, be om at de gir tilbakemelding på mail, ta opp bestilling i mars, sjekke mot lager, og etterbestille umiddelbart om vi mangler noe</t>
  </si>
  <si>
    <t>Potensielt budsjettert resultat, dvs reduksjon av egenkapital</t>
  </si>
  <si>
    <t>Potensielt reduksjon av egenkapital</t>
  </si>
  <si>
    <t>Endring Egenkapital</t>
  </si>
  <si>
    <t>Fordelt overskudd</t>
  </si>
  <si>
    <t>Endelig resultat</t>
  </si>
  <si>
    <t>Premier</t>
  </si>
  <si>
    <t>Gikk 13000 over budsjett</t>
  </si>
  <si>
    <t>Budsjett 148.000</t>
  </si>
  <si>
    <t>Vi fikk noen ekstra inntekter som ikke lå i budsjett eller ble høyere enn forventet, blant annet støtte til å redusere påmeldingsavgifter med kr 40.000</t>
  </si>
  <si>
    <t>Summert opp landet inntektene rett over nivå som fjoråret (8576 kr) / 47800 under budsjett</t>
  </si>
  <si>
    <t>Innkjøp av utstyr, premier og rekvisita landet ca 19500 over budsjett. På premier bommet vi med 13500 på budsjettet.</t>
  </si>
  <si>
    <t>Kostnader egene arrangement 10.000 mindre enn budsjettert</t>
  </si>
  <si>
    <t xml:space="preserve">Vi landet ca 58.000 bedre enn budsjett. </t>
  </si>
  <si>
    <t>Vi budsjetterte med 113.000 i negativt driftsresultat, vi lander på et negativt driftsresultat på 102.737</t>
  </si>
  <si>
    <t>Vi har tapsført utestående fra 2022 og tidligere - kr 17188,-</t>
  </si>
  <si>
    <t>Vi fikk egenkapitaltilførsel på kr 30.853</t>
  </si>
  <si>
    <t>Det betyr at vi går ut av 2023 med 71.844 mindre enn vi gikk inn i 2023.</t>
  </si>
  <si>
    <t xml:space="preserve">Inngående EK 2023 = 1.487.633,- og utgående EK= 1.384.896 før overføring fra hovedlaget. Etter overføring av kr 30853 er EK=1.415.749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</si>
</sst>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;[Red]#,##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.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8"/>
      <color rgb="FFFF0000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b/>
      <sz val="10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rgb="FF1D1D1D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E8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2C2C2"/>
      </left>
      <right style="thin">
        <color rgb="FFC2C2C2"/>
      </right>
      <top style="thin">
        <color rgb="FFC2C2C2"/>
      </top>
      <bottom style="thin">
        <color rgb="FFC2C2C2"/>
      </bottom>
      <diagonal/>
    </border>
    <border>
      <left style="thin">
        <color rgb="FFC2C2C2"/>
      </left>
      <right/>
      <top style="thin">
        <color rgb="FFC2C2C2"/>
      </top>
      <bottom style="thin">
        <color rgb="FFC2C2C2"/>
      </bottom>
      <diagonal/>
    </border>
    <border>
      <left/>
      <right/>
      <top style="thin">
        <color rgb="FFC2C2C2"/>
      </top>
      <bottom style="thin">
        <color rgb="FFC2C2C2"/>
      </bottom>
      <diagonal/>
    </border>
    <border>
      <left/>
      <right style="thin">
        <color rgb="FFC2C2C2"/>
      </right>
      <top style="thin">
        <color rgb="FFC2C2C2"/>
      </top>
      <bottom style="thin">
        <color rgb="FFC2C2C2"/>
      </bottom>
      <diagonal/>
    </border>
    <border>
      <left style="thin">
        <color rgb="FFC2C2C2"/>
      </left>
      <right style="thin">
        <color rgb="FFC2C2C2"/>
      </right>
      <top style="thin">
        <color rgb="FFC2C2C2"/>
      </top>
      <bottom/>
      <diagonal/>
    </border>
    <border>
      <left style="thin">
        <color rgb="FFC2C2C2"/>
      </left>
      <right style="thin">
        <color rgb="FFC2C2C2"/>
      </right>
      <top/>
      <bottom style="thin">
        <color rgb="FFC2C2C2"/>
      </bottom>
      <diagonal/>
    </border>
    <border>
      <left style="thin">
        <color rgb="FFC2C2C2"/>
      </left>
      <right/>
      <top style="thin">
        <color rgb="FFC2C2C2"/>
      </top>
      <bottom/>
      <diagonal/>
    </border>
    <border>
      <left/>
      <right/>
      <top style="thin">
        <color rgb="FFC2C2C2"/>
      </top>
      <bottom/>
      <diagonal/>
    </border>
    <border>
      <left style="thin">
        <color rgb="FFC2C2C2"/>
      </left>
      <right/>
      <top/>
      <bottom style="thin">
        <color rgb="FFC2C2C2"/>
      </bottom>
      <diagonal/>
    </border>
    <border>
      <left/>
      <right/>
      <top/>
      <bottom style="thin">
        <color rgb="FFC2C2C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/>
  </cellStyleXfs>
  <cellXfs count="131">
    <xf numFmtId="0" fontId="0" fillId="0" borderId="0" xfId="0"/>
    <xf numFmtId="49" fontId="19" fillId="0" borderId="0" xfId="0" applyNumberFormat="1" applyFont="1"/>
    <xf numFmtId="49" fontId="20" fillId="0" borderId="0" xfId="0" applyNumberFormat="1" applyFont="1"/>
    <xf numFmtId="49" fontId="16" fillId="0" borderId="0" xfId="0" applyNumberFormat="1" applyFont="1"/>
    <xf numFmtId="0" fontId="18" fillId="33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vertical="top" wrapText="1"/>
    </xf>
    <xf numFmtId="0" fontId="18" fillId="0" borderId="10" xfId="0" applyFont="1" applyBorder="1" applyAlignment="1">
      <alignment vertical="top"/>
    </xf>
    <xf numFmtId="0" fontId="0" fillId="0" borderId="10" xfId="0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/>
    </xf>
    <xf numFmtId="3" fontId="0" fillId="0" borderId="0" xfId="0" applyNumberFormat="1"/>
    <xf numFmtId="164" fontId="21" fillId="0" borderId="20" xfId="1" applyNumberFormat="1" applyFont="1" applyFill="1" applyBorder="1" applyAlignment="1">
      <alignment wrapText="1"/>
    </xf>
    <xf numFmtId="49" fontId="21" fillId="0" borderId="0" xfId="43" applyNumberFormat="1" applyFont="1" applyAlignment="1">
      <alignment wrapText="1"/>
    </xf>
    <xf numFmtId="164" fontId="18" fillId="0" borderId="0" xfId="1" applyNumberFormat="1" applyFont="1" applyFill="1" applyAlignment="1">
      <alignment wrapText="1"/>
    </xf>
    <xf numFmtId="164" fontId="21" fillId="0" borderId="0" xfId="1" applyNumberFormat="1" applyFont="1" applyFill="1" applyAlignment="1">
      <alignment wrapText="1"/>
    </xf>
    <xf numFmtId="0" fontId="18" fillId="0" borderId="0" xfId="43" applyFont="1" applyAlignment="1">
      <alignment wrapText="1"/>
    </xf>
    <xf numFmtId="0" fontId="25" fillId="34" borderId="22" xfId="43" applyFont="1" applyFill="1" applyBorder="1" applyAlignment="1">
      <alignment vertical="top" wrapText="1"/>
    </xf>
    <xf numFmtId="0" fontId="24" fillId="34" borderId="24" xfId="43" applyFont="1" applyFill="1" applyBorder="1" applyAlignment="1">
      <alignment vertical="top" wrapText="1"/>
    </xf>
    <xf numFmtId="164" fontId="27" fillId="34" borderId="0" xfId="1" applyNumberFormat="1" applyFont="1" applyFill="1" applyAlignment="1">
      <alignment vertical="top" wrapText="1"/>
    </xf>
    <xf numFmtId="0" fontId="25" fillId="34" borderId="0" xfId="43" applyFont="1" applyFill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3" fillId="0" borderId="12" xfId="0" applyNumberFormat="1" applyFont="1" applyBorder="1" applyAlignment="1">
      <alignment vertical="top" wrapText="1"/>
    </xf>
    <xf numFmtId="0" fontId="23" fillId="34" borderId="11" xfId="0" applyFont="1" applyFill="1" applyBorder="1" applyAlignment="1">
      <alignment vertical="top" wrapText="1"/>
    </xf>
    <xf numFmtId="0" fontId="23" fillId="34" borderId="0" xfId="0" applyFont="1" applyFill="1" applyAlignment="1">
      <alignment vertical="top" wrapText="1"/>
    </xf>
    <xf numFmtId="164" fontId="23" fillId="34" borderId="12" xfId="1" applyNumberFormat="1" applyFont="1" applyFill="1" applyBorder="1" applyAlignment="1">
      <alignment vertical="top" wrapText="1"/>
    </xf>
    <xf numFmtId="0" fontId="23" fillId="0" borderId="10" xfId="0" applyFont="1" applyBorder="1" applyAlignment="1">
      <alignment vertical="top"/>
    </xf>
    <xf numFmtId="3" fontId="23" fillId="0" borderId="10" xfId="0" applyNumberFormat="1" applyFont="1" applyBorder="1" applyAlignment="1">
      <alignment vertical="top" wrapText="1"/>
    </xf>
    <xf numFmtId="164" fontId="23" fillId="34" borderId="19" xfId="1" applyNumberFormat="1" applyFont="1" applyFill="1" applyBorder="1" applyAlignment="1">
      <alignment vertical="top" wrapText="1"/>
    </xf>
    <xf numFmtId="3" fontId="26" fillId="0" borderId="10" xfId="0" applyNumberFormat="1" applyFont="1" applyBorder="1" applyAlignment="1">
      <alignment vertical="top" wrapText="1"/>
    </xf>
    <xf numFmtId="164" fontId="27" fillId="34" borderId="19" xfId="1" applyNumberFormat="1" applyFont="1" applyFill="1" applyBorder="1" applyAlignment="1">
      <alignment vertical="top" wrapText="1"/>
    </xf>
    <xf numFmtId="0" fontId="23" fillId="34" borderId="0" xfId="43" applyFont="1" applyFill="1" applyAlignment="1">
      <alignment vertical="top" wrapText="1"/>
    </xf>
    <xf numFmtId="3" fontId="26" fillId="35" borderId="10" xfId="0" applyNumberFormat="1" applyFont="1" applyFill="1" applyBorder="1" applyAlignment="1">
      <alignment vertical="top" wrapText="1"/>
    </xf>
    <xf numFmtId="3" fontId="26" fillId="36" borderId="10" xfId="0" applyNumberFormat="1" applyFont="1" applyFill="1" applyBorder="1" applyAlignment="1">
      <alignment vertical="top" wrapText="1"/>
    </xf>
    <xf numFmtId="164" fontId="26" fillId="36" borderId="11" xfId="1" applyNumberFormat="1" applyFont="1" applyFill="1" applyBorder="1" applyAlignment="1">
      <alignment vertical="top" wrapText="1"/>
    </xf>
    <xf numFmtId="164" fontId="23" fillId="34" borderId="0" xfId="1" applyNumberFormat="1" applyFont="1" applyFill="1" applyAlignment="1">
      <alignment vertical="top" wrapText="1"/>
    </xf>
    <xf numFmtId="164" fontId="23" fillId="34" borderId="0" xfId="1" applyNumberFormat="1" applyFont="1" applyFill="1" applyBorder="1" applyAlignment="1">
      <alignment vertical="top" wrapText="1"/>
    </xf>
    <xf numFmtId="164" fontId="26" fillId="34" borderId="12" xfId="1" applyNumberFormat="1" applyFont="1" applyFill="1" applyBorder="1" applyAlignment="1">
      <alignment vertical="top" wrapText="1"/>
    </xf>
    <xf numFmtId="164" fontId="26" fillId="36" borderId="12" xfId="1" applyNumberFormat="1" applyFont="1" applyFill="1" applyBorder="1" applyAlignment="1">
      <alignment vertical="top" wrapText="1"/>
    </xf>
    <xf numFmtId="49" fontId="25" fillId="34" borderId="0" xfId="43" applyNumberFormat="1" applyFont="1" applyFill="1" applyAlignment="1">
      <alignment wrapText="1"/>
    </xf>
    <xf numFmtId="164" fontId="26" fillId="36" borderId="0" xfId="1" applyNumberFormat="1" applyFont="1" applyFill="1" applyAlignment="1">
      <alignment vertical="top" wrapText="1"/>
    </xf>
    <xf numFmtId="0" fontId="26" fillId="0" borderId="10" xfId="0" applyFont="1" applyBorder="1" applyAlignment="1">
      <alignment vertical="top"/>
    </xf>
    <xf numFmtId="3" fontId="28" fillId="36" borderId="10" xfId="0" applyNumberFormat="1" applyFont="1" applyFill="1" applyBorder="1" applyAlignment="1">
      <alignment vertical="top" wrapText="1"/>
    </xf>
    <xf numFmtId="3" fontId="28" fillId="36" borderId="11" xfId="0" applyNumberFormat="1" applyFont="1" applyFill="1" applyBorder="1" applyAlignment="1">
      <alignment vertical="top" wrapText="1"/>
    </xf>
    <xf numFmtId="3" fontId="21" fillId="0" borderId="10" xfId="0" applyNumberFormat="1" applyFont="1" applyBorder="1" applyAlignment="1">
      <alignment vertical="top" wrapText="1"/>
    </xf>
    <xf numFmtId="164" fontId="29" fillId="0" borderId="19" xfId="1" applyNumberFormat="1" applyFont="1" applyFill="1" applyBorder="1" applyAlignment="1">
      <alignment vertical="top" wrapText="1"/>
    </xf>
    <xf numFmtId="0" fontId="29" fillId="34" borderId="0" xfId="43" applyFont="1" applyFill="1" applyAlignment="1">
      <alignment vertical="top" wrapText="1"/>
    </xf>
    <xf numFmtId="3" fontId="21" fillId="36" borderId="10" xfId="0" applyNumberFormat="1" applyFont="1" applyFill="1" applyBorder="1" applyAlignment="1">
      <alignment vertical="top" wrapText="1"/>
    </xf>
    <xf numFmtId="165" fontId="21" fillId="36" borderId="0" xfId="1" applyNumberFormat="1" applyFont="1" applyFill="1" applyAlignment="1">
      <alignment horizontal="right" vertical="top" wrapText="1"/>
    </xf>
    <xf numFmtId="0" fontId="21" fillId="37" borderId="0" xfId="0" applyFont="1" applyFill="1" applyAlignment="1">
      <alignment vertical="top"/>
    </xf>
    <xf numFmtId="3" fontId="0" fillId="37" borderId="0" xfId="0" applyNumberFormat="1" applyFill="1"/>
    <xf numFmtId="0" fontId="29" fillId="0" borderId="0" xfId="43" applyFont="1" applyAlignment="1">
      <alignment vertical="top" wrapText="1"/>
    </xf>
    <xf numFmtId="49" fontId="30" fillId="0" borderId="0" xfId="43" applyNumberFormat="1" applyFont="1" applyAlignment="1">
      <alignment wrapText="1"/>
    </xf>
    <xf numFmtId="164" fontId="31" fillId="0" borderId="0" xfId="1" applyNumberFormat="1" applyFont="1" applyFill="1" applyAlignment="1">
      <alignment wrapText="1"/>
    </xf>
    <xf numFmtId="164" fontId="30" fillId="0" borderId="0" xfId="1" applyNumberFormat="1" applyFont="1" applyFill="1" applyAlignment="1">
      <alignment wrapText="1"/>
    </xf>
    <xf numFmtId="0" fontId="31" fillId="0" borderId="0" xfId="43" applyFont="1" applyAlignment="1">
      <alignment wrapText="1"/>
    </xf>
    <xf numFmtId="0" fontId="32" fillId="34" borderId="0" xfId="43" applyFont="1" applyFill="1" applyAlignment="1">
      <alignment vertical="top" wrapText="1"/>
    </xf>
    <xf numFmtId="0" fontId="32" fillId="34" borderId="22" xfId="43" applyFont="1" applyFill="1" applyBorder="1" applyAlignment="1">
      <alignment vertical="top" wrapText="1"/>
    </xf>
    <xf numFmtId="164" fontId="34" fillId="34" borderId="0" xfId="1" applyNumberFormat="1" applyFont="1" applyFill="1" applyAlignment="1">
      <alignment vertical="top" wrapText="1"/>
    </xf>
    <xf numFmtId="0" fontId="31" fillId="34" borderId="11" xfId="0" applyFont="1" applyFill="1" applyBorder="1" applyAlignment="1">
      <alignment vertical="top" wrapText="1"/>
    </xf>
    <xf numFmtId="0" fontId="31" fillId="34" borderId="0" xfId="0" applyFont="1" applyFill="1" applyAlignment="1">
      <alignment vertical="top" wrapText="1"/>
    </xf>
    <xf numFmtId="164" fontId="31" fillId="34" borderId="12" xfId="1" applyNumberFormat="1" applyFont="1" applyFill="1" applyBorder="1" applyAlignment="1">
      <alignment vertical="top" wrapText="1"/>
    </xf>
    <xf numFmtId="164" fontId="31" fillId="34" borderId="19" xfId="1" applyNumberFormat="1" applyFont="1" applyFill="1" applyBorder="1" applyAlignment="1">
      <alignment vertical="top" wrapText="1"/>
    </xf>
    <xf numFmtId="164" fontId="34" fillId="34" borderId="19" xfId="1" applyNumberFormat="1" applyFont="1" applyFill="1" applyBorder="1" applyAlignment="1">
      <alignment vertical="top" wrapText="1"/>
    </xf>
    <xf numFmtId="0" fontId="31" fillId="34" borderId="0" xfId="43" applyFont="1" applyFill="1" applyAlignment="1">
      <alignment vertical="top" wrapText="1"/>
    </xf>
    <xf numFmtId="164" fontId="30" fillId="36" borderId="11" xfId="1" applyNumberFormat="1" applyFont="1" applyFill="1" applyBorder="1" applyAlignment="1">
      <alignment vertical="top" wrapText="1"/>
    </xf>
    <xf numFmtId="164" fontId="31" fillId="34" borderId="0" xfId="1" applyNumberFormat="1" applyFont="1" applyFill="1" applyBorder="1" applyAlignment="1">
      <alignment vertical="top" wrapText="1"/>
    </xf>
    <xf numFmtId="164" fontId="30" fillId="34" borderId="12" xfId="1" applyNumberFormat="1" applyFont="1" applyFill="1" applyBorder="1" applyAlignment="1">
      <alignment vertical="top" wrapText="1"/>
    </xf>
    <xf numFmtId="164" fontId="30" fillId="36" borderId="12" xfId="1" applyNumberFormat="1" applyFont="1" applyFill="1" applyBorder="1" applyAlignment="1">
      <alignment vertical="top" wrapText="1"/>
    </xf>
    <xf numFmtId="49" fontId="32" fillId="34" borderId="0" xfId="43" applyNumberFormat="1" applyFont="1" applyFill="1" applyAlignment="1">
      <alignment wrapText="1"/>
    </xf>
    <xf numFmtId="0" fontId="14" fillId="0" borderId="0" xfId="0" applyFont="1"/>
    <xf numFmtId="0" fontId="0" fillId="0" borderId="12" xfId="0" applyBorder="1" applyAlignment="1">
      <alignment vertical="top" wrapText="1"/>
    </xf>
    <xf numFmtId="164" fontId="31" fillId="35" borderId="0" xfId="1" applyNumberFormat="1" applyFont="1" applyFill="1" applyAlignment="1">
      <alignment vertical="top" wrapText="1"/>
    </xf>
    <xf numFmtId="0" fontId="32" fillId="35" borderId="0" xfId="43" applyFont="1" applyFill="1" applyAlignment="1">
      <alignment vertical="top" wrapText="1"/>
    </xf>
    <xf numFmtId="164" fontId="31" fillId="35" borderId="12" xfId="1" applyNumberFormat="1" applyFont="1" applyFill="1" applyBorder="1" applyAlignment="1">
      <alignment vertical="top" wrapText="1"/>
    </xf>
    <xf numFmtId="0" fontId="35" fillId="34" borderId="24" xfId="43" applyFont="1" applyFill="1" applyBorder="1" applyAlignment="1">
      <alignment vertical="top" wrapText="1"/>
    </xf>
    <xf numFmtId="0" fontId="21" fillId="36" borderId="10" xfId="0" applyFont="1" applyFill="1" applyBorder="1" applyAlignment="1">
      <alignment vertical="top" wrapText="1"/>
    </xf>
    <xf numFmtId="0" fontId="36" fillId="36" borderId="10" xfId="0" applyFont="1" applyFill="1" applyBorder="1" applyAlignment="1">
      <alignment vertical="top" wrapText="1"/>
    </xf>
    <xf numFmtId="165" fontId="37" fillId="0" borderId="0" xfId="0" applyNumberFormat="1" applyFont="1"/>
    <xf numFmtId="0" fontId="37" fillId="0" borderId="0" xfId="0" applyFont="1"/>
    <xf numFmtId="0" fontId="16" fillId="0" borderId="0" xfId="0" applyFont="1"/>
    <xf numFmtId="0" fontId="0" fillId="38" borderId="0" xfId="0" applyFill="1"/>
    <xf numFmtId="0" fontId="0" fillId="34" borderId="0" xfId="0" applyFill="1"/>
    <xf numFmtId="164" fontId="34" fillId="36" borderId="19" xfId="1" applyNumberFormat="1" applyFont="1" applyFill="1" applyBorder="1" applyAlignment="1">
      <alignment vertical="top" wrapText="1"/>
    </xf>
    <xf numFmtId="0" fontId="21" fillId="34" borderId="10" xfId="0" applyFont="1" applyFill="1" applyBorder="1" applyAlignment="1">
      <alignment vertical="top" wrapText="1"/>
    </xf>
    <xf numFmtId="0" fontId="36" fillId="34" borderId="10" xfId="0" applyFont="1" applyFill="1" applyBorder="1" applyAlignment="1">
      <alignment vertical="top" wrapText="1"/>
    </xf>
    <xf numFmtId="0" fontId="14" fillId="36" borderId="0" xfId="0" applyFont="1" applyFill="1"/>
    <xf numFmtId="0" fontId="21" fillId="35" borderId="10" xfId="0" applyFont="1" applyFill="1" applyBorder="1" applyAlignment="1">
      <alignment vertical="top" wrapText="1"/>
    </xf>
    <xf numFmtId="164" fontId="18" fillId="0" borderId="10" xfId="0" applyNumberFormat="1" applyFont="1" applyBorder="1" applyAlignment="1">
      <alignment vertical="top" wrapText="1"/>
    </xf>
    <xf numFmtId="164" fontId="38" fillId="0" borderId="10" xfId="0" applyNumberFormat="1" applyFont="1" applyBorder="1" applyAlignment="1">
      <alignment vertical="top" wrapText="1"/>
    </xf>
    <xf numFmtId="164" fontId="39" fillId="0" borderId="10" xfId="0" applyNumberFormat="1" applyFont="1" applyBorder="1" applyAlignment="1">
      <alignment vertical="top" wrapText="1"/>
    </xf>
    <xf numFmtId="0" fontId="30" fillId="34" borderId="24" xfId="43" applyFont="1" applyFill="1" applyBorder="1" applyAlignment="1">
      <alignment vertical="top" wrapText="1"/>
    </xf>
    <xf numFmtId="0" fontId="16" fillId="34" borderId="0" xfId="0" applyFont="1" applyFill="1"/>
    <xf numFmtId="0" fontId="0" fillId="34" borderId="0" xfId="0" applyFill="1" applyAlignment="1">
      <alignment vertical="center"/>
    </xf>
    <xf numFmtId="0" fontId="22" fillId="34" borderId="0" xfId="0" applyFont="1" applyFill="1" applyAlignment="1">
      <alignment vertical="center"/>
    </xf>
    <xf numFmtId="0" fontId="41" fillId="34" borderId="0" xfId="0" applyFont="1" applyFill="1" applyAlignment="1">
      <alignment vertical="center"/>
    </xf>
    <xf numFmtId="0" fontId="33" fillId="34" borderId="0" xfId="43" applyFont="1" applyFill="1" applyAlignment="1">
      <alignment vertical="top" wrapText="1"/>
    </xf>
    <xf numFmtId="0" fontId="0" fillId="36" borderId="0" xfId="0" applyFill="1"/>
    <xf numFmtId="0" fontId="16" fillId="36" borderId="0" xfId="0" applyFont="1" applyFill="1"/>
    <xf numFmtId="164" fontId="31" fillId="34" borderId="12" xfId="1" applyNumberFormat="1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left" vertical="center" wrapText="1"/>
    </xf>
    <xf numFmtId="0" fontId="21" fillId="34" borderId="15" xfId="0" applyFont="1" applyFill="1" applyBorder="1" applyAlignment="1">
      <alignment horizontal="left" vertical="center" wrapText="1"/>
    </xf>
    <xf numFmtId="164" fontId="30" fillId="34" borderId="25" xfId="1" applyNumberFormat="1" applyFont="1" applyFill="1" applyBorder="1" applyAlignment="1">
      <alignment horizontal="left" vertical="center" wrapText="1"/>
    </xf>
    <xf numFmtId="164" fontId="30" fillId="34" borderId="26" xfId="1" applyNumberFormat="1" applyFont="1" applyFill="1" applyBorder="1" applyAlignment="1">
      <alignment horizontal="left" vertical="center" wrapText="1"/>
    </xf>
    <xf numFmtId="0" fontId="21" fillId="33" borderId="14" xfId="0" applyFont="1" applyFill="1" applyBorder="1" applyAlignment="1">
      <alignment horizontal="left" vertical="center" wrapText="1"/>
    </xf>
    <xf numFmtId="0" fontId="21" fillId="33" borderId="15" xfId="0" applyFont="1" applyFill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 wrapText="1"/>
    </xf>
    <xf numFmtId="0" fontId="18" fillId="33" borderId="15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49" fontId="20" fillId="0" borderId="16" xfId="0" applyNumberFormat="1" applyFont="1" applyBorder="1" applyAlignment="1">
      <alignment vertical="top" wrapText="1"/>
    </xf>
    <xf numFmtId="49" fontId="20" fillId="0" borderId="18" xfId="0" applyNumberFormat="1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49" fontId="20" fillId="0" borderId="17" xfId="0" applyNumberFormat="1" applyFont="1" applyBorder="1" applyAlignment="1">
      <alignment vertical="top" wrapText="1"/>
    </xf>
    <xf numFmtId="49" fontId="20" fillId="0" borderId="19" xfId="0" applyNumberFormat="1" applyFont="1" applyBorder="1" applyAlignment="1">
      <alignment vertical="top" wrapText="1"/>
    </xf>
    <xf numFmtId="164" fontId="35" fillId="34" borderId="25" xfId="1" applyNumberFormat="1" applyFont="1" applyFill="1" applyBorder="1" applyAlignment="1">
      <alignment horizontal="left" vertical="center" wrapText="1"/>
    </xf>
    <xf numFmtId="164" fontId="35" fillId="34" borderId="26" xfId="1" applyNumberFormat="1" applyFont="1" applyFill="1" applyBorder="1" applyAlignment="1">
      <alignment horizontal="left" vertical="center" wrapText="1"/>
    </xf>
    <xf numFmtId="0" fontId="23" fillId="33" borderId="14" xfId="0" applyFont="1" applyFill="1" applyBorder="1" applyAlignment="1">
      <alignment horizontal="left" vertical="center" wrapText="1"/>
    </xf>
    <xf numFmtId="0" fontId="23" fillId="33" borderId="15" xfId="0" applyFont="1" applyFill="1" applyBorder="1" applyAlignment="1">
      <alignment horizontal="left" vertical="center" wrapText="1"/>
    </xf>
    <xf numFmtId="3" fontId="23" fillId="33" borderId="14" xfId="0" applyNumberFormat="1" applyFont="1" applyFill="1" applyBorder="1" applyAlignment="1">
      <alignment horizontal="left" vertical="center" wrapText="1"/>
    </xf>
    <xf numFmtId="3" fontId="23" fillId="33" borderId="15" xfId="0" applyNumberFormat="1" applyFont="1" applyFill="1" applyBorder="1" applyAlignment="1">
      <alignment horizontal="left" vertical="center" wrapText="1"/>
    </xf>
    <xf numFmtId="164" fontId="24" fillId="34" borderId="21" xfId="1" applyNumberFormat="1" applyFont="1" applyFill="1" applyBorder="1" applyAlignment="1">
      <alignment horizontal="left" vertical="center" wrapText="1"/>
    </xf>
    <xf numFmtId="164" fontId="24" fillId="34" borderId="23" xfId="1" applyNumberFormat="1" applyFont="1" applyFill="1" applyBorder="1" applyAlignment="1">
      <alignment horizontal="left" vertical="center" wrapText="1"/>
    </xf>
    <xf numFmtId="49" fontId="26" fillId="0" borderId="16" xfId="0" applyNumberFormat="1" applyFont="1" applyBorder="1" applyAlignment="1">
      <alignment vertical="top" wrapText="1"/>
    </xf>
    <xf numFmtId="49" fontId="26" fillId="0" borderId="17" xfId="0" applyNumberFormat="1" applyFont="1" applyBorder="1" applyAlignment="1">
      <alignment vertical="top" wrapText="1"/>
    </xf>
    <xf numFmtId="49" fontId="26" fillId="0" borderId="18" xfId="0" applyNumberFormat="1" applyFont="1" applyBorder="1" applyAlignment="1">
      <alignment vertical="top" wrapText="1"/>
    </xf>
    <xf numFmtId="49" fontId="26" fillId="0" borderId="19" xfId="0" applyNumberFormat="1" applyFont="1" applyBorder="1" applyAlignment="1">
      <alignment vertical="top" wrapText="1"/>
    </xf>
  </cellXfs>
  <cellStyles count="44">
    <cellStyle name="20 % – uthevingsfarge 1" xfId="20" builtinId="30" customBuiltin="1"/>
    <cellStyle name="20 % – uthevingsfarge 2" xfId="24" builtinId="34" customBuiltin="1"/>
    <cellStyle name="20 % – uthevingsfarge 3" xfId="28" builtinId="38" customBuiltin="1"/>
    <cellStyle name="20 % – uthevingsfarge 4" xfId="32" builtinId="42" customBuiltin="1"/>
    <cellStyle name="20 % – uthevingsfarge 5" xfId="36" builtinId="46" customBuiltin="1"/>
    <cellStyle name="20 % – uthevingsfarge 6" xfId="40" builtinId="50" customBuiltin="1"/>
    <cellStyle name="40 % – uthevingsfarge 1" xfId="21" builtinId="31" customBuiltin="1"/>
    <cellStyle name="40 % – uthevingsfarge 2" xfId="25" builtinId="35" customBuiltin="1"/>
    <cellStyle name="40 % – uthevingsfarge 3" xfId="29" builtinId="39" customBuiltin="1"/>
    <cellStyle name="40 % – uthevingsfarge 4" xfId="33" builtinId="43" customBuiltin="1"/>
    <cellStyle name="40 % – uthevingsfarge 5" xfId="37" builtinId="47" customBuiltin="1"/>
    <cellStyle name="40 % – uthevingsfarge 6" xfId="41" builtinId="51" customBuiltin="1"/>
    <cellStyle name="60 % – uthevingsfarge 1" xfId="22" builtinId="32" customBuiltin="1"/>
    <cellStyle name="60 % – uthevingsfarge 2" xfId="26" builtinId="36" customBuiltin="1"/>
    <cellStyle name="60 % – uthevingsfarge 3" xfId="30" builtinId="40" customBuiltin="1"/>
    <cellStyle name="60 % – uthevingsfarge 4" xfId="34" builtinId="44" customBuiltin="1"/>
    <cellStyle name="60 % – uthevingsfarge 5" xfId="38" builtinId="48" customBuiltin="1"/>
    <cellStyle name="60 % – uthevingsfarge 6" xfId="42" builtinId="52" customBuiltin="1"/>
    <cellStyle name="Beregning" xfId="12" builtinId="22" customBuiltin="1"/>
    <cellStyle name="Dårlig" xfId="8" builtinId="27" customBuiltin="1"/>
    <cellStyle name="Forklarende tekst" xfId="17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mma" xfId="1" builtinId="3"/>
    <cellStyle name="Kontrollcelle" xfId="14" builtinId="23" customBuiltin="1"/>
    <cellStyle name="Merknad" xfId="16" builtinId="10" customBuiltin="1"/>
    <cellStyle name="Normal" xfId="0" builtinId="0"/>
    <cellStyle name="Normal 2" xfId="43" xr:uid="{00000000-0005-0000-0000-00001C000000}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Tittel" xfId="2" builtinId="15" customBuiltin="1"/>
    <cellStyle name="Totalt" xfId="18" builtinId="25" customBuiltin="1"/>
    <cellStyle name="Utdata" xfId="11" builtinId="21" customBuiltin="1"/>
    <cellStyle name="Uthevingsfarge1" xfId="19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58898-4B0E-4A86-B758-7A31C98D92BE}">
  <dimension ref="A1:S88"/>
  <sheetViews>
    <sheetView showGridLines="0" tabSelected="1" topLeftCell="F70" zoomScale="109" workbookViewId="0">
      <selection activeCell="Q90" sqref="Q90"/>
    </sheetView>
  </sheetViews>
  <sheetFormatPr baseColWidth="10" defaultRowHeight="14.4" x14ac:dyDescent="0.3"/>
  <cols>
    <col min="1" max="1" width="39.77734375" customWidth="1"/>
    <col min="2" max="2" width="12.88671875" customWidth="1"/>
    <col min="3" max="3" width="6.5546875" bestFit="1" customWidth="1"/>
    <col min="4" max="4" width="7.5546875" bestFit="1" customWidth="1"/>
    <col min="5" max="5" width="7" bestFit="1" customWidth="1"/>
    <col min="6" max="6" width="6" bestFit="1" customWidth="1"/>
    <col min="7" max="8" width="7" bestFit="1" customWidth="1"/>
    <col min="9" max="9" width="6" bestFit="1" customWidth="1"/>
    <col min="10" max="10" width="7" bestFit="1" customWidth="1"/>
    <col min="11" max="11" width="6" bestFit="1" customWidth="1"/>
    <col min="12" max="13" width="7" bestFit="1" customWidth="1"/>
    <col min="14" max="15" width="8" bestFit="1" customWidth="1"/>
    <col min="16" max="16" width="7.5546875" bestFit="1" customWidth="1"/>
    <col min="17" max="17" width="8.44140625" customWidth="1"/>
    <col min="18" max="18" width="11.77734375" customWidth="1"/>
    <col min="19" max="19" width="100.21875" customWidth="1"/>
  </cols>
  <sheetData>
    <row r="1" spans="1:19" ht="20.399999999999999" x14ac:dyDescent="0.4">
      <c r="A1" s="1" t="s">
        <v>0</v>
      </c>
      <c r="R1" s="53"/>
      <c r="S1" s="51"/>
    </row>
    <row r="2" spans="1:19" ht="15.6" x14ac:dyDescent="0.3">
      <c r="A2" s="2" t="s">
        <v>1</v>
      </c>
      <c r="R2" s="53"/>
      <c r="S2" s="51"/>
    </row>
    <row r="3" spans="1:19" x14ac:dyDescent="0.3">
      <c r="A3" s="3" t="s">
        <v>115</v>
      </c>
      <c r="R3" s="53"/>
      <c r="S3" s="51"/>
    </row>
    <row r="4" spans="1:19" x14ac:dyDescent="0.3">
      <c r="R4" s="53"/>
      <c r="S4" s="51"/>
    </row>
    <row r="5" spans="1:19" ht="15" thickBot="1" x14ac:dyDescent="0.35">
      <c r="A5" s="109" t="s">
        <v>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1"/>
      <c r="R5" s="52"/>
      <c r="S5" s="54"/>
    </row>
    <row r="6" spans="1:19" ht="14.4" customHeight="1" x14ac:dyDescent="0.3">
      <c r="A6" s="105" t="s">
        <v>3</v>
      </c>
      <c r="B6" s="105" t="s">
        <v>189</v>
      </c>
      <c r="C6" s="105" t="s">
        <v>188</v>
      </c>
      <c r="D6" s="105" t="s">
        <v>4</v>
      </c>
      <c r="E6" s="105" t="s">
        <v>5</v>
      </c>
      <c r="F6" s="105" t="s">
        <v>6</v>
      </c>
      <c r="G6" s="105" t="s">
        <v>7</v>
      </c>
      <c r="H6" s="105" t="s">
        <v>103</v>
      </c>
      <c r="I6" s="105" t="s">
        <v>187</v>
      </c>
      <c r="J6" s="105" t="s">
        <v>186</v>
      </c>
      <c r="K6" s="105" t="s">
        <v>185</v>
      </c>
      <c r="L6" s="105" t="s">
        <v>184</v>
      </c>
      <c r="M6" s="105" t="s">
        <v>183</v>
      </c>
      <c r="N6" s="103">
        <v>2023</v>
      </c>
      <c r="O6" s="107">
        <v>2022</v>
      </c>
      <c r="P6" s="108"/>
      <c r="Q6" s="99" t="s">
        <v>191</v>
      </c>
      <c r="R6" s="101" t="s">
        <v>190</v>
      </c>
      <c r="S6" s="56"/>
    </row>
    <row r="7" spans="1:19" ht="15" thickBot="1" x14ac:dyDescent="0.3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4"/>
      <c r="O7" s="4" t="s">
        <v>182</v>
      </c>
      <c r="P7" s="4" t="s">
        <v>181</v>
      </c>
      <c r="Q7" s="100"/>
      <c r="R7" s="102"/>
      <c r="S7" s="90" t="s">
        <v>140</v>
      </c>
    </row>
    <row r="8" spans="1:19" x14ac:dyDescent="0.3">
      <c r="A8" s="112" t="s">
        <v>8</v>
      </c>
      <c r="R8" s="57"/>
      <c r="S8" s="55"/>
    </row>
    <row r="9" spans="1:19" ht="14.4" customHeight="1" x14ac:dyDescent="0.3">
      <c r="A9" s="113"/>
      <c r="R9" s="57"/>
      <c r="S9" s="55"/>
    </row>
    <row r="10" spans="1:19" ht="14.4" customHeight="1" x14ac:dyDescent="0.3">
      <c r="A10" s="5" t="s">
        <v>9</v>
      </c>
      <c r="B10" s="114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70"/>
      <c r="R10" s="58"/>
      <c r="S10" s="59"/>
    </row>
    <row r="11" spans="1:19" x14ac:dyDescent="0.3">
      <c r="A11" s="5" t="s">
        <v>10</v>
      </c>
      <c r="B11" s="114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70"/>
      <c r="R11" s="60"/>
      <c r="S11" s="55"/>
    </row>
    <row r="12" spans="1:19" x14ac:dyDescent="0.3">
      <c r="A12" s="6" t="s">
        <v>11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5">
        <v>1050</v>
      </c>
      <c r="N12" s="5">
        <v>1050</v>
      </c>
      <c r="O12" s="5">
        <v>12000</v>
      </c>
      <c r="P12" s="5">
        <v>-10950</v>
      </c>
      <c r="Q12" s="87">
        <f>N12-R12</f>
        <v>1050</v>
      </c>
      <c r="R12" s="60"/>
      <c r="S12" s="55" t="s">
        <v>175</v>
      </c>
    </row>
    <row r="13" spans="1:19" x14ac:dyDescent="0.3">
      <c r="A13" s="6" t="s">
        <v>174</v>
      </c>
      <c r="B13" s="5">
        <v>3000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5">
        <v>6000</v>
      </c>
      <c r="N13" s="5">
        <v>9000</v>
      </c>
      <c r="O13" s="7"/>
      <c r="P13" s="5">
        <v>9000</v>
      </c>
      <c r="Q13" s="87">
        <f t="shared" ref="Q13:Q30" si="0">N13-R13</f>
        <v>3000</v>
      </c>
      <c r="R13" s="61">
        <v>6000</v>
      </c>
      <c r="S13" s="55" t="s">
        <v>60</v>
      </c>
    </row>
    <row r="14" spans="1:19" x14ac:dyDescent="0.3">
      <c r="A14" s="6" t="s">
        <v>114</v>
      </c>
      <c r="B14" s="7"/>
      <c r="C14" s="7"/>
      <c r="D14" s="7"/>
      <c r="E14" s="7"/>
      <c r="F14" s="7"/>
      <c r="G14" s="7"/>
      <c r="H14" s="7"/>
      <c r="I14" s="7"/>
      <c r="J14" s="7"/>
      <c r="K14" s="5">
        <v>7086</v>
      </c>
      <c r="L14" s="7"/>
      <c r="M14" s="7"/>
      <c r="N14" s="5">
        <v>7086</v>
      </c>
      <c r="O14" s="7"/>
      <c r="P14" s="5">
        <v>7086</v>
      </c>
      <c r="Q14" s="87">
        <f t="shared" si="0"/>
        <v>7086</v>
      </c>
      <c r="R14" s="61"/>
      <c r="S14" s="55" t="s">
        <v>176</v>
      </c>
    </row>
    <row r="15" spans="1:19" ht="18" customHeight="1" x14ac:dyDescent="0.3">
      <c r="A15" s="6" t="s">
        <v>12</v>
      </c>
      <c r="B15" s="7"/>
      <c r="C15" s="7"/>
      <c r="D15" s="7"/>
      <c r="E15" s="7"/>
      <c r="F15" s="5">
        <v>20000</v>
      </c>
      <c r="G15" s="7"/>
      <c r="H15" s="7"/>
      <c r="I15" s="7"/>
      <c r="J15" s="7"/>
      <c r="K15" s="7"/>
      <c r="L15" s="7"/>
      <c r="M15" s="7"/>
      <c r="N15" s="5">
        <v>20000</v>
      </c>
      <c r="O15" s="7"/>
      <c r="P15" s="5">
        <v>20000</v>
      </c>
      <c r="Q15" s="87">
        <f t="shared" si="0"/>
        <v>0</v>
      </c>
      <c r="R15" s="61">
        <v>20000</v>
      </c>
      <c r="S15" s="55" t="s">
        <v>61</v>
      </c>
    </row>
    <row r="16" spans="1:19" x14ac:dyDescent="0.3">
      <c r="A16" s="6" t="s">
        <v>113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5">
        <v>60000</v>
      </c>
      <c r="M16" s="7"/>
      <c r="N16" s="5">
        <v>60000</v>
      </c>
      <c r="O16" s="7"/>
      <c r="P16" s="5">
        <v>60000</v>
      </c>
      <c r="Q16" s="87">
        <f t="shared" si="0"/>
        <v>10000</v>
      </c>
      <c r="R16" s="61">
        <v>50000</v>
      </c>
      <c r="S16" s="55" t="s">
        <v>144</v>
      </c>
    </row>
    <row r="17" spans="1:19" x14ac:dyDescent="0.3">
      <c r="A17" s="6" t="s">
        <v>10</v>
      </c>
      <c r="B17" s="8">
        <v>3000</v>
      </c>
      <c r="C17" s="8"/>
      <c r="D17" s="8"/>
      <c r="E17" s="8"/>
      <c r="F17" s="8">
        <v>20000</v>
      </c>
      <c r="G17" s="8"/>
      <c r="H17" s="8"/>
      <c r="I17" s="8"/>
      <c r="J17" s="8"/>
      <c r="K17" s="8">
        <v>7086</v>
      </c>
      <c r="L17" s="8">
        <v>60000</v>
      </c>
      <c r="M17" s="8">
        <v>7050</v>
      </c>
      <c r="N17" s="75">
        <v>97136</v>
      </c>
      <c r="O17" s="8">
        <v>12000</v>
      </c>
      <c r="P17" s="8">
        <v>85136</v>
      </c>
      <c r="Q17" s="89">
        <f t="shared" si="0"/>
        <v>21136</v>
      </c>
      <c r="R17" s="82">
        <f>SUM(R12:R16)</f>
        <v>76000</v>
      </c>
      <c r="S17" s="55"/>
    </row>
    <row r="18" spans="1:19" x14ac:dyDescent="0.3">
      <c r="A18" s="5" t="s">
        <v>13</v>
      </c>
      <c r="B18" s="11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6"/>
      <c r="Q18" s="70"/>
      <c r="R18" s="62"/>
      <c r="S18" s="55"/>
    </row>
    <row r="19" spans="1:19" ht="18" customHeight="1" x14ac:dyDescent="0.3">
      <c r="A19" s="6" t="s">
        <v>14</v>
      </c>
      <c r="B19" s="7"/>
      <c r="C19" s="7"/>
      <c r="D19" s="7"/>
      <c r="E19" s="7"/>
      <c r="F19" s="5">
        <v>3599</v>
      </c>
      <c r="G19" s="5">
        <v>29607</v>
      </c>
      <c r="H19" s="7"/>
      <c r="I19" s="7"/>
      <c r="J19" s="7"/>
      <c r="K19" s="7"/>
      <c r="L19" s="7"/>
      <c r="M19" s="7"/>
      <c r="N19" s="5">
        <v>33206</v>
      </c>
      <c r="O19" s="5">
        <v>43106</v>
      </c>
      <c r="P19" s="5">
        <v>-9900</v>
      </c>
      <c r="Q19" s="87">
        <f t="shared" si="0"/>
        <v>-23794</v>
      </c>
      <c r="R19" s="61">
        <v>57000</v>
      </c>
      <c r="S19" s="55" t="s">
        <v>116</v>
      </c>
    </row>
    <row r="20" spans="1:19" ht="19.8" customHeight="1" x14ac:dyDescent="0.3">
      <c r="A20" s="6" t="s">
        <v>15</v>
      </c>
      <c r="B20" s="5">
        <v>50000</v>
      </c>
      <c r="C20" s="7"/>
      <c r="D20" s="7"/>
      <c r="E20" s="5">
        <v>40000</v>
      </c>
      <c r="F20" s="7"/>
      <c r="G20" s="7"/>
      <c r="H20" s="7"/>
      <c r="I20" s="7"/>
      <c r="J20" s="7"/>
      <c r="K20" s="7"/>
      <c r="L20" s="7"/>
      <c r="M20" s="7"/>
      <c r="N20" s="5">
        <v>90000</v>
      </c>
      <c r="O20" s="5">
        <v>34944</v>
      </c>
      <c r="P20" s="5">
        <v>55056</v>
      </c>
      <c r="Q20" s="87">
        <f t="shared" si="0"/>
        <v>40000</v>
      </c>
      <c r="R20" s="60">
        <v>50000</v>
      </c>
      <c r="S20" s="55" t="s">
        <v>141</v>
      </c>
    </row>
    <row r="21" spans="1:19" ht="17.399999999999999" customHeight="1" x14ac:dyDescent="0.3">
      <c r="A21" s="6" t="s">
        <v>63</v>
      </c>
      <c r="B21" s="7"/>
      <c r="C21" s="7"/>
      <c r="D21" s="7"/>
      <c r="E21" s="7"/>
      <c r="F21" s="7"/>
      <c r="G21" s="7"/>
      <c r="H21" s="7"/>
      <c r="I21" s="7"/>
      <c r="J21" s="7"/>
      <c r="K21" s="5">
        <v>63309</v>
      </c>
      <c r="L21" s="7"/>
      <c r="M21" s="7"/>
      <c r="N21" s="5">
        <v>63309</v>
      </c>
      <c r="O21" s="5">
        <v>87753</v>
      </c>
      <c r="P21" s="5">
        <v>-24444</v>
      </c>
      <c r="Q21" s="87">
        <f t="shared" si="0"/>
        <v>-23691</v>
      </c>
      <c r="R21" s="60">
        <v>87000</v>
      </c>
      <c r="S21" s="55" t="s">
        <v>117</v>
      </c>
    </row>
    <row r="22" spans="1:19" ht="34.799999999999997" customHeight="1" x14ac:dyDescent="0.3">
      <c r="A22" s="6" t="s">
        <v>65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5">
        <v>36442</v>
      </c>
      <c r="N22" s="5">
        <v>36442</v>
      </c>
      <c r="O22" s="5">
        <v>40870</v>
      </c>
      <c r="P22" s="5">
        <v>-4428</v>
      </c>
      <c r="Q22" s="87">
        <f t="shared" si="0"/>
        <v>-3558</v>
      </c>
      <c r="R22" s="60">
        <v>40000</v>
      </c>
      <c r="S22" s="55" t="s">
        <v>111</v>
      </c>
    </row>
    <row r="23" spans="1:19" x14ac:dyDescent="0.3">
      <c r="A23" s="6" t="s">
        <v>16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5">
        <v>8640</v>
      </c>
      <c r="M23" s="5">
        <v>6242</v>
      </c>
      <c r="N23" s="5">
        <v>14882</v>
      </c>
      <c r="O23" s="5">
        <v>79344</v>
      </c>
      <c r="P23" s="5">
        <v>-64462</v>
      </c>
      <c r="Q23" s="87">
        <f t="shared" si="0"/>
        <v>-75118</v>
      </c>
      <c r="R23" s="60">
        <v>90000</v>
      </c>
      <c r="S23" s="55" t="s">
        <v>145</v>
      </c>
    </row>
    <row r="24" spans="1:19" x14ac:dyDescent="0.3">
      <c r="A24" s="6" t="s">
        <v>173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5">
        <v>910</v>
      </c>
      <c r="N24" s="5">
        <v>910</v>
      </c>
      <c r="O24" s="7"/>
      <c r="P24" s="5">
        <v>910</v>
      </c>
      <c r="Q24" s="87">
        <f t="shared" si="0"/>
        <v>910</v>
      </c>
      <c r="R24" s="60"/>
      <c r="S24" s="55"/>
    </row>
    <row r="25" spans="1:19" x14ac:dyDescent="0.3">
      <c r="A25" s="6" t="s">
        <v>17</v>
      </c>
      <c r="B25" s="5">
        <v>3180</v>
      </c>
      <c r="C25" s="7"/>
      <c r="D25" s="7"/>
      <c r="E25" s="7"/>
      <c r="F25" s="5">
        <v>22620</v>
      </c>
      <c r="G25" s="5">
        <v>108790</v>
      </c>
      <c r="H25" s="5">
        <v>27440</v>
      </c>
      <c r="I25" s="5">
        <v>15640</v>
      </c>
      <c r="J25" s="5">
        <v>11560</v>
      </c>
      <c r="K25" s="5">
        <v>1020</v>
      </c>
      <c r="L25" s="5">
        <v>5500</v>
      </c>
      <c r="M25" s="5">
        <v>28410</v>
      </c>
      <c r="N25" s="5">
        <v>224160</v>
      </c>
      <c r="O25" s="5">
        <v>236200</v>
      </c>
      <c r="P25" s="5">
        <v>-32830</v>
      </c>
      <c r="Q25" s="87">
        <f t="shared" si="0"/>
        <v>-35840</v>
      </c>
      <c r="R25" s="60">
        <v>260000</v>
      </c>
      <c r="S25" s="63" t="s">
        <v>67</v>
      </c>
    </row>
    <row r="26" spans="1:19" x14ac:dyDescent="0.3">
      <c r="A26" s="6" t="s">
        <v>18</v>
      </c>
      <c r="B26" s="7"/>
      <c r="C26" s="7"/>
      <c r="D26" s="7"/>
      <c r="E26" s="5">
        <v>2424</v>
      </c>
      <c r="F26" s="5">
        <v>1501</v>
      </c>
      <c r="G26" s="5">
        <v>4793</v>
      </c>
      <c r="H26" s="7"/>
      <c r="I26" s="5">
        <v>4460</v>
      </c>
      <c r="J26" s="5">
        <v>274</v>
      </c>
      <c r="K26" s="5">
        <v>4553</v>
      </c>
      <c r="L26" s="7"/>
      <c r="M26" s="5">
        <v>-745</v>
      </c>
      <c r="N26" s="5">
        <v>17260</v>
      </c>
      <c r="O26" s="5">
        <v>64378</v>
      </c>
      <c r="P26" s="5">
        <v>-47118</v>
      </c>
      <c r="Q26" s="87">
        <f t="shared" si="0"/>
        <v>-52740</v>
      </c>
      <c r="R26" s="60">
        <v>70000</v>
      </c>
      <c r="S26" s="55" t="s">
        <v>68</v>
      </c>
    </row>
    <row r="27" spans="1:19" ht="27.6" x14ac:dyDescent="0.3">
      <c r="A27" s="6" t="s">
        <v>19</v>
      </c>
      <c r="B27" s="5">
        <v>450</v>
      </c>
      <c r="C27" s="5">
        <v>-50</v>
      </c>
      <c r="D27" s="5">
        <v>34240</v>
      </c>
      <c r="E27" s="5">
        <v>11765</v>
      </c>
      <c r="F27" s="5">
        <v>47585</v>
      </c>
      <c r="G27" s="5">
        <v>9600</v>
      </c>
      <c r="H27" s="5">
        <v>5000</v>
      </c>
      <c r="I27" s="5">
        <v>59185</v>
      </c>
      <c r="J27" s="5">
        <v>128418</v>
      </c>
      <c r="K27" s="5">
        <v>3000</v>
      </c>
      <c r="L27" s="5">
        <v>49988</v>
      </c>
      <c r="M27" s="5">
        <v>29921</v>
      </c>
      <c r="N27" s="5">
        <v>379102</v>
      </c>
      <c r="O27" s="5">
        <v>304331</v>
      </c>
      <c r="P27" s="5">
        <v>74771</v>
      </c>
      <c r="Q27" s="87">
        <f t="shared" si="0"/>
        <v>89102</v>
      </c>
      <c r="R27" s="60">
        <v>290000</v>
      </c>
      <c r="S27" s="55" t="s">
        <v>153</v>
      </c>
    </row>
    <row r="28" spans="1:19" x14ac:dyDescent="0.3">
      <c r="A28" s="6" t="s">
        <v>20</v>
      </c>
      <c r="B28" s="5">
        <v>491</v>
      </c>
      <c r="C28" s="7"/>
      <c r="D28" s="7"/>
      <c r="E28" s="7"/>
      <c r="F28" s="7"/>
      <c r="G28" s="5">
        <v>12438</v>
      </c>
      <c r="H28" s="7"/>
      <c r="I28" s="7"/>
      <c r="J28" s="7"/>
      <c r="K28" s="5">
        <v>1707</v>
      </c>
      <c r="L28" s="7"/>
      <c r="M28" s="5">
        <v>3094</v>
      </c>
      <c r="N28" s="5">
        <v>17730</v>
      </c>
      <c r="O28" s="5">
        <v>72709</v>
      </c>
      <c r="P28" s="5">
        <v>-54979</v>
      </c>
      <c r="Q28" s="87">
        <f t="shared" si="0"/>
        <v>5730</v>
      </c>
      <c r="R28" s="60">
        <v>12000</v>
      </c>
      <c r="S28" s="55" t="s">
        <v>118</v>
      </c>
    </row>
    <row r="29" spans="1:19" x14ac:dyDescent="0.3">
      <c r="A29" s="6" t="s">
        <v>13</v>
      </c>
      <c r="B29" s="8">
        <v>54121</v>
      </c>
      <c r="C29" s="8">
        <v>-50</v>
      </c>
      <c r="D29" s="8">
        <v>34240</v>
      </c>
      <c r="E29" s="8">
        <v>54189</v>
      </c>
      <c r="F29" s="8">
        <v>75305</v>
      </c>
      <c r="G29" s="8">
        <v>165228</v>
      </c>
      <c r="H29" s="8">
        <v>32440</v>
      </c>
      <c r="I29" s="8">
        <v>79285</v>
      </c>
      <c r="J29" s="8">
        <v>140252</v>
      </c>
      <c r="K29" s="8">
        <v>73589</v>
      </c>
      <c r="L29" s="8">
        <v>64128</v>
      </c>
      <c r="M29" s="8">
        <v>83484</v>
      </c>
      <c r="N29" s="75">
        <v>887064</v>
      </c>
      <c r="O29" s="8">
        <v>963635</v>
      </c>
      <c r="P29" s="8">
        <v>-76571</v>
      </c>
      <c r="Q29" s="88">
        <f t="shared" si="0"/>
        <v>-68936</v>
      </c>
      <c r="R29" s="82">
        <f>SUM(R19:R28)</f>
        <v>956000</v>
      </c>
      <c r="S29" s="55"/>
    </row>
    <row r="30" spans="1:19" x14ac:dyDescent="0.3">
      <c r="A30" s="6" t="s">
        <v>9</v>
      </c>
      <c r="B30" s="8">
        <v>57121</v>
      </c>
      <c r="C30" s="8">
        <v>-50</v>
      </c>
      <c r="D30" s="8">
        <v>34240</v>
      </c>
      <c r="E30" s="8">
        <v>54189</v>
      </c>
      <c r="F30" s="8">
        <v>95305</v>
      </c>
      <c r="G30" s="8">
        <v>165228</v>
      </c>
      <c r="H30" s="8">
        <v>32440</v>
      </c>
      <c r="I30" s="8">
        <v>79285</v>
      </c>
      <c r="J30" s="8">
        <v>140252</v>
      </c>
      <c r="K30" s="8">
        <v>80675</v>
      </c>
      <c r="L30" s="8">
        <v>124128</v>
      </c>
      <c r="M30" s="8">
        <v>90534</v>
      </c>
      <c r="N30" s="75">
        <v>984200</v>
      </c>
      <c r="O30" s="8">
        <v>975635</v>
      </c>
      <c r="P30" s="8">
        <v>8565</v>
      </c>
      <c r="Q30" s="88">
        <f t="shared" si="0"/>
        <v>-47800</v>
      </c>
      <c r="R30" s="64">
        <f>SUM(R17+R29)</f>
        <v>1032000</v>
      </c>
      <c r="S30" s="55"/>
    </row>
    <row r="31" spans="1:19" x14ac:dyDescent="0.3">
      <c r="A31" s="5" t="s">
        <v>21</v>
      </c>
      <c r="B31" s="114">
        <v>54805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70"/>
      <c r="R31" s="71"/>
      <c r="S31" s="72"/>
    </row>
    <row r="32" spans="1:19" x14ac:dyDescent="0.3">
      <c r="A32" s="5" t="s">
        <v>22</v>
      </c>
      <c r="B32" s="114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70"/>
      <c r="R32" s="73"/>
      <c r="S32" s="72"/>
    </row>
    <row r="33" spans="1:19" ht="24.6" customHeight="1" x14ac:dyDescent="0.3">
      <c r="A33" s="6" t="s">
        <v>23</v>
      </c>
      <c r="B33" s="7"/>
      <c r="C33" s="7"/>
      <c r="D33" s="5">
        <v>54805</v>
      </c>
      <c r="E33" s="5">
        <v>5143</v>
      </c>
      <c r="F33" s="5">
        <v>11762</v>
      </c>
      <c r="G33" s="5">
        <v>1979</v>
      </c>
      <c r="H33" s="5">
        <v>18724</v>
      </c>
      <c r="I33" s="5">
        <v>21833</v>
      </c>
      <c r="J33" s="5">
        <v>2969</v>
      </c>
      <c r="K33" s="7"/>
      <c r="L33" s="5">
        <v>32088</v>
      </c>
      <c r="M33" s="5">
        <v>8488</v>
      </c>
      <c r="N33" s="5">
        <v>158484</v>
      </c>
      <c r="O33" s="5">
        <v>145091</v>
      </c>
      <c r="P33" s="5">
        <v>13091</v>
      </c>
      <c r="Q33" s="87">
        <f t="shared" ref="Q33:Q81" si="1">N33-R33</f>
        <v>38484</v>
      </c>
      <c r="R33" s="60">
        <v>120000</v>
      </c>
      <c r="S33" s="55" t="s">
        <v>154</v>
      </c>
    </row>
    <row r="34" spans="1:19" x14ac:dyDescent="0.3">
      <c r="A34" s="6" t="s">
        <v>73</v>
      </c>
      <c r="B34" s="5">
        <v>4200</v>
      </c>
      <c r="C34" s="7"/>
      <c r="D34" s="5">
        <v>4430</v>
      </c>
      <c r="E34" s="7"/>
      <c r="F34" s="7"/>
      <c r="G34" s="5">
        <v>3479</v>
      </c>
      <c r="H34" s="7"/>
      <c r="I34" s="5">
        <v>9343</v>
      </c>
      <c r="J34" s="7"/>
      <c r="K34" s="7"/>
      <c r="L34" s="7"/>
      <c r="M34" s="7"/>
      <c r="N34" s="5">
        <v>21452</v>
      </c>
      <c r="O34" s="5">
        <v>8157</v>
      </c>
      <c r="P34" s="5">
        <v>13295</v>
      </c>
      <c r="Q34" s="87">
        <f t="shared" si="1"/>
        <v>13452</v>
      </c>
      <c r="R34" s="60">
        <v>8000</v>
      </c>
      <c r="S34" s="55" t="s">
        <v>74</v>
      </c>
    </row>
    <row r="35" spans="1:19" x14ac:dyDescent="0.3">
      <c r="A35" s="6" t="s">
        <v>75</v>
      </c>
      <c r="B35" s="7"/>
      <c r="C35" s="7"/>
      <c r="D35" s="7"/>
      <c r="E35" s="7"/>
      <c r="F35" s="7"/>
      <c r="G35" s="7"/>
      <c r="H35" s="5">
        <v>-10125</v>
      </c>
      <c r="I35" s="7"/>
      <c r="J35" s="7"/>
      <c r="K35" s="7"/>
      <c r="L35" s="7"/>
      <c r="M35" s="7"/>
      <c r="N35" s="5">
        <v>-10125</v>
      </c>
      <c r="O35" s="5">
        <v>18125</v>
      </c>
      <c r="P35" s="5">
        <v>-28250</v>
      </c>
      <c r="Q35" s="87">
        <f t="shared" si="1"/>
        <v>-22125</v>
      </c>
      <c r="R35" s="60">
        <v>12000</v>
      </c>
      <c r="S35" s="55" t="s">
        <v>76</v>
      </c>
    </row>
    <row r="36" spans="1:19" x14ac:dyDescent="0.3">
      <c r="A36" s="6" t="s">
        <v>24</v>
      </c>
      <c r="B36" s="5">
        <v>-4500</v>
      </c>
      <c r="C36" s="5">
        <v>2142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5">
        <v>-2358</v>
      </c>
      <c r="O36" s="5">
        <v>-4725</v>
      </c>
      <c r="P36" s="5">
        <v>2367</v>
      </c>
      <c r="Q36" s="87">
        <f t="shared" si="1"/>
        <v>-10358</v>
      </c>
      <c r="R36" s="65">
        <v>8000</v>
      </c>
      <c r="S36" s="55" t="s">
        <v>77</v>
      </c>
    </row>
    <row r="37" spans="1:19" x14ac:dyDescent="0.3">
      <c r="A37" s="6" t="s">
        <v>22</v>
      </c>
      <c r="B37" s="8">
        <v>-300</v>
      </c>
      <c r="C37" s="8">
        <v>2142</v>
      </c>
      <c r="D37" s="8">
        <v>45199</v>
      </c>
      <c r="E37" s="8">
        <v>5143</v>
      </c>
      <c r="F37" s="8">
        <v>11762</v>
      </c>
      <c r="G37" s="8">
        <v>5458</v>
      </c>
      <c r="H37" s="8">
        <v>8599</v>
      </c>
      <c r="I37" s="8">
        <v>31176</v>
      </c>
      <c r="J37" s="8">
        <v>2969</v>
      </c>
      <c r="K37" s="8"/>
      <c r="L37" s="8">
        <v>32088</v>
      </c>
      <c r="M37" s="8">
        <v>8488</v>
      </c>
      <c r="N37" s="75">
        <v>167453</v>
      </c>
      <c r="O37" s="8">
        <v>166648</v>
      </c>
      <c r="P37" s="8">
        <v>-13926</v>
      </c>
      <c r="Q37" s="88">
        <f t="shared" si="1"/>
        <v>19453</v>
      </c>
      <c r="R37" s="64">
        <f>SUM(R33:R36)</f>
        <v>148000</v>
      </c>
      <c r="S37" s="55"/>
    </row>
    <row r="38" spans="1:19" x14ac:dyDescent="0.3">
      <c r="A38" s="5" t="s">
        <v>25</v>
      </c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87">
        <f t="shared" si="1"/>
        <v>0</v>
      </c>
      <c r="R38" s="66"/>
      <c r="S38" s="55"/>
    </row>
    <row r="39" spans="1:19" x14ac:dyDescent="0.3">
      <c r="A39" s="6" t="s">
        <v>26</v>
      </c>
      <c r="B39" s="5">
        <v>40639</v>
      </c>
      <c r="C39" s="5">
        <v>46489</v>
      </c>
      <c r="D39" s="5">
        <v>37820</v>
      </c>
      <c r="E39" s="5">
        <v>48614</v>
      </c>
      <c r="F39" s="5">
        <v>37929</v>
      </c>
      <c r="G39" s="5">
        <v>-9377</v>
      </c>
      <c r="H39" s="5">
        <v>60402</v>
      </c>
      <c r="I39" s="5">
        <v>18862</v>
      </c>
      <c r="J39" s="5">
        <v>46790</v>
      </c>
      <c r="K39" s="5">
        <v>52632</v>
      </c>
      <c r="L39" s="5">
        <v>42598</v>
      </c>
      <c r="M39" s="5">
        <v>52793</v>
      </c>
      <c r="N39" s="5">
        <v>476191</v>
      </c>
      <c r="O39" s="5">
        <v>483069</v>
      </c>
      <c r="P39" s="5">
        <v>-6878</v>
      </c>
      <c r="Q39" s="87">
        <f t="shared" si="1"/>
        <v>476191</v>
      </c>
      <c r="R39" s="66"/>
      <c r="S39" s="55"/>
    </row>
    <row r="40" spans="1:19" x14ac:dyDescent="0.3">
      <c r="A40" s="6" t="s">
        <v>27</v>
      </c>
      <c r="B40" s="5">
        <v>4877</v>
      </c>
      <c r="C40" s="5">
        <v>5579</v>
      </c>
      <c r="D40" s="5">
        <v>4538</v>
      </c>
      <c r="E40" s="5">
        <v>5834</v>
      </c>
      <c r="F40" s="5">
        <v>4551</v>
      </c>
      <c r="G40" s="5">
        <v>-1125</v>
      </c>
      <c r="H40" s="5">
        <v>7248</v>
      </c>
      <c r="I40" s="5">
        <v>2263</v>
      </c>
      <c r="J40" s="5">
        <v>5615</v>
      </c>
      <c r="K40" s="5">
        <v>6316</v>
      </c>
      <c r="L40" s="5">
        <v>5112</v>
      </c>
      <c r="M40" s="5">
        <v>6335</v>
      </c>
      <c r="N40" s="5">
        <v>57143</v>
      </c>
      <c r="O40" s="5">
        <v>57968</v>
      </c>
      <c r="P40" s="5">
        <v>-825</v>
      </c>
      <c r="Q40" s="87">
        <f t="shared" si="1"/>
        <v>57143</v>
      </c>
      <c r="R40" s="66"/>
      <c r="S40" s="55"/>
    </row>
    <row r="41" spans="1:19" x14ac:dyDescent="0.3">
      <c r="A41" s="6" t="s">
        <v>28</v>
      </c>
      <c r="B41" s="5">
        <v>-2160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5">
        <v>-2160</v>
      </c>
      <c r="O41" s="5">
        <v>2160</v>
      </c>
      <c r="P41" s="5">
        <v>-4320</v>
      </c>
      <c r="Q41" s="87">
        <f t="shared" si="1"/>
        <v>-2160</v>
      </c>
      <c r="R41" s="66"/>
      <c r="S41" s="55"/>
    </row>
    <row r="42" spans="1:19" x14ac:dyDescent="0.3">
      <c r="A42" s="6" t="s">
        <v>29</v>
      </c>
      <c r="B42" s="5">
        <v>-259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5">
        <v>-259</v>
      </c>
      <c r="O42" s="5">
        <v>259</v>
      </c>
      <c r="P42" s="5">
        <v>-518</v>
      </c>
      <c r="Q42" s="87">
        <f t="shared" si="1"/>
        <v>-259</v>
      </c>
      <c r="R42" s="66"/>
      <c r="S42" s="55"/>
    </row>
    <row r="43" spans="1:19" x14ac:dyDescent="0.3">
      <c r="A43" s="6" t="s">
        <v>30</v>
      </c>
      <c r="B43" s="5">
        <v>366</v>
      </c>
      <c r="C43" s="5">
        <v>366</v>
      </c>
      <c r="D43" s="5">
        <v>366</v>
      </c>
      <c r="E43" s="5">
        <v>366</v>
      </c>
      <c r="F43" s="5">
        <v>366</v>
      </c>
      <c r="G43" s="5">
        <v>366</v>
      </c>
      <c r="H43" s="5">
        <v>366</v>
      </c>
      <c r="I43" s="5">
        <v>366</v>
      </c>
      <c r="J43" s="5">
        <v>366</v>
      </c>
      <c r="K43" s="5">
        <v>366</v>
      </c>
      <c r="L43" s="5">
        <v>366</v>
      </c>
      <c r="M43" s="5">
        <v>366</v>
      </c>
      <c r="N43" s="5">
        <v>4392</v>
      </c>
      <c r="O43" s="5">
        <v>732</v>
      </c>
      <c r="P43" s="5">
        <v>3660</v>
      </c>
      <c r="Q43" s="87">
        <f t="shared" si="1"/>
        <v>4392</v>
      </c>
      <c r="R43" s="66"/>
      <c r="S43" s="55"/>
    </row>
    <row r="44" spans="1:19" x14ac:dyDescent="0.3">
      <c r="A44" s="6" t="s">
        <v>31</v>
      </c>
      <c r="B44" s="5">
        <v>-366</v>
      </c>
      <c r="C44" s="5">
        <v>-366</v>
      </c>
      <c r="D44" s="5">
        <v>-366</v>
      </c>
      <c r="E44" s="5">
        <v>-366</v>
      </c>
      <c r="F44" s="5">
        <v>-366</v>
      </c>
      <c r="G44" s="5">
        <v>-366</v>
      </c>
      <c r="H44" s="5">
        <v>-366</v>
      </c>
      <c r="I44" s="5">
        <v>-366</v>
      </c>
      <c r="J44" s="5">
        <v>-366</v>
      </c>
      <c r="K44" s="5">
        <v>-366</v>
      </c>
      <c r="L44" s="5">
        <v>-366</v>
      </c>
      <c r="M44" s="5">
        <v>-366</v>
      </c>
      <c r="N44" s="5">
        <v>-4392</v>
      </c>
      <c r="O44" s="5">
        <v>-732</v>
      </c>
      <c r="P44" s="5">
        <v>-3660</v>
      </c>
      <c r="Q44" s="87">
        <f t="shared" si="1"/>
        <v>-4392</v>
      </c>
      <c r="R44" s="66"/>
      <c r="S44" s="55"/>
    </row>
    <row r="45" spans="1:19" x14ac:dyDescent="0.3">
      <c r="A45" s="6" t="s">
        <v>32</v>
      </c>
      <c r="B45" s="5">
        <v>5782</v>
      </c>
      <c r="C45" s="5">
        <v>6607</v>
      </c>
      <c r="D45" s="5">
        <v>5384</v>
      </c>
      <c r="E45" s="5">
        <v>6906</v>
      </c>
      <c r="F45" s="5">
        <v>5400</v>
      </c>
      <c r="G45" s="5">
        <v>-1271</v>
      </c>
      <c r="H45" s="5">
        <v>7601</v>
      </c>
      <c r="I45" s="5">
        <v>2711</v>
      </c>
      <c r="J45" s="5">
        <v>6649</v>
      </c>
      <c r="K45" s="5">
        <v>7473</v>
      </c>
      <c r="L45" s="5">
        <v>6058</v>
      </c>
      <c r="M45" s="5">
        <v>4942</v>
      </c>
      <c r="N45" s="5">
        <v>64241</v>
      </c>
      <c r="O45" s="5">
        <v>68267</v>
      </c>
      <c r="P45" s="5">
        <v>-4026</v>
      </c>
      <c r="Q45" s="87">
        <f t="shared" si="1"/>
        <v>64241</v>
      </c>
      <c r="R45" s="60"/>
      <c r="S45" s="55"/>
    </row>
    <row r="46" spans="1:19" x14ac:dyDescent="0.3">
      <c r="A46" s="6" t="s">
        <v>33</v>
      </c>
      <c r="B46" s="5">
        <v>688</v>
      </c>
      <c r="C46" s="5">
        <v>787</v>
      </c>
      <c r="D46" s="5">
        <v>640</v>
      </c>
      <c r="E46" s="5">
        <v>823</v>
      </c>
      <c r="F46" s="5">
        <v>642</v>
      </c>
      <c r="G46" s="5">
        <v>-159</v>
      </c>
      <c r="H46" s="5">
        <v>1022</v>
      </c>
      <c r="I46" s="5">
        <v>319</v>
      </c>
      <c r="J46" s="5">
        <v>792</v>
      </c>
      <c r="K46" s="5">
        <v>891</v>
      </c>
      <c r="L46" s="5">
        <v>721</v>
      </c>
      <c r="M46" s="5">
        <v>893</v>
      </c>
      <c r="N46" s="5">
        <v>8057</v>
      </c>
      <c r="O46" s="5">
        <v>8173</v>
      </c>
      <c r="P46" s="5">
        <v>-116</v>
      </c>
      <c r="Q46" s="87">
        <f t="shared" si="1"/>
        <v>8057</v>
      </c>
      <c r="R46" s="60"/>
      <c r="S46" s="55"/>
    </row>
    <row r="47" spans="1:19" x14ac:dyDescent="0.3">
      <c r="A47" s="6" t="s">
        <v>34</v>
      </c>
      <c r="B47" s="5">
        <v>-305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5">
        <v>-305</v>
      </c>
      <c r="O47" s="5">
        <v>305</v>
      </c>
      <c r="P47" s="5">
        <v>-609</v>
      </c>
      <c r="Q47" s="87">
        <f t="shared" si="1"/>
        <v>-305</v>
      </c>
      <c r="R47" s="60"/>
      <c r="S47" s="55"/>
    </row>
    <row r="48" spans="1:19" x14ac:dyDescent="0.3">
      <c r="A48" s="6" t="s">
        <v>35</v>
      </c>
      <c r="B48" s="5">
        <v>-37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5">
        <v>-37</v>
      </c>
      <c r="O48" s="5">
        <v>37</v>
      </c>
      <c r="P48" s="5">
        <v>-73</v>
      </c>
      <c r="Q48" s="87">
        <f t="shared" si="1"/>
        <v>-37</v>
      </c>
      <c r="R48" s="60"/>
      <c r="S48" s="55"/>
    </row>
    <row r="49" spans="1:19" x14ac:dyDescent="0.3">
      <c r="A49" s="6" t="s">
        <v>80</v>
      </c>
      <c r="B49" s="7"/>
      <c r="C49" s="7"/>
      <c r="D49" s="7"/>
      <c r="E49" s="7"/>
      <c r="F49" s="7"/>
      <c r="G49" s="7"/>
      <c r="H49" s="5">
        <v>591</v>
      </c>
      <c r="I49" s="7"/>
      <c r="J49" s="7"/>
      <c r="K49" s="7"/>
      <c r="L49" s="7"/>
      <c r="M49" s="7"/>
      <c r="N49" s="5">
        <v>591</v>
      </c>
      <c r="O49" s="5">
        <v>366</v>
      </c>
      <c r="P49" s="5">
        <v>225</v>
      </c>
      <c r="Q49" s="87">
        <f t="shared" si="1"/>
        <v>591</v>
      </c>
      <c r="R49" s="60"/>
      <c r="S49" s="55"/>
    </row>
    <row r="50" spans="1:19" x14ac:dyDescent="0.3">
      <c r="A50" s="6" t="s">
        <v>102</v>
      </c>
      <c r="B50" s="7"/>
      <c r="C50" s="7"/>
      <c r="D50" s="7"/>
      <c r="E50" s="7"/>
      <c r="F50" s="7"/>
      <c r="G50" s="7"/>
      <c r="H50" s="5">
        <v>-7452</v>
      </c>
      <c r="I50" s="7"/>
      <c r="J50" s="7"/>
      <c r="K50" s="7"/>
      <c r="L50" s="7"/>
      <c r="M50" s="5">
        <v>-18110</v>
      </c>
      <c r="N50" s="5">
        <v>-25562</v>
      </c>
      <c r="O50" s="7"/>
      <c r="P50" s="5">
        <v>-25562</v>
      </c>
      <c r="Q50" s="87">
        <f t="shared" si="1"/>
        <v>-25562</v>
      </c>
      <c r="R50" s="60"/>
      <c r="S50" s="55"/>
    </row>
    <row r="51" spans="1:19" x14ac:dyDescent="0.3">
      <c r="A51" s="6" t="s">
        <v>36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5">
        <v>-1250</v>
      </c>
      <c r="P51" s="5">
        <v>1250</v>
      </c>
      <c r="Q51" s="87">
        <f t="shared" si="1"/>
        <v>0</v>
      </c>
      <c r="R51" s="60"/>
      <c r="S51" s="55"/>
    </row>
    <row r="52" spans="1:19" x14ac:dyDescent="0.3">
      <c r="A52" s="6" t="s">
        <v>25</v>
      </c>
      <c r="B52" s="8">
        <v>49225</v>
      </c>
      <c r="C52" s="8">
        <v>59461</v>
      </c>
      <c r="D52" s="8">
        <v>48383</v>
      </c>
      <c r="E52" s="8">
        <v>62176</v>
      </c>
      <c r="F52" s="8">
        <v>48522</v>
      </c>
      <c r="G52" s="8">
        <v>-11931</v>
      </c>
      <c r="H52" s="8">
        <v>69413</v>
      </c>
      <c r="I52" s="8">
        <v>24155</v>
      </c>
      <c r="J52" s="8">
        <v>59846</v>
      </c>
      <c r="K52" s="8">
        <v>67311</v>
      </c>
      <c r="L52" s="8">
        <v>54488</v>
      </c>
      <c r="M52" s="8">
        <v>46854</v>
      </c>
      <c r="N52" s="75">
        <v>577901</v>
      </c>
      <c r="O52" s="8">
        <v>619354</v>
      </c>
      <c r="P52" s="8">
        <v>-41453</v>
      </c>
      <c r="Q52" s="89">
        <f t="shared" si="1"/>
        <v>-67099</v>
      </c>
      <c r="R52" s="67">
        <v>645000</v>
      </c>
      <c r="S52" s="55" t="s">
        <v>81</v>
      </c>
    </row>
    <row r="53" spans="1:19" x14ac:dyDescent="0.3">
      <c r="A53" s="5" t="s">
        <v>37</v>
      </c>
      <c r="B53" s="114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6"/>
      <c r="Q53" s="87">
        <f t="shared" si="1"/>
        <v>0</v>
      </c>
      <c r="R53" s="60"/>
      <c r="S53" s="55"/>
    </row>
    <row r="54" spans="1:19" x14ac:dyDescent="0.3">
      <c r="A54" s="6" t="s">
        <v>38</v>
      </c>
      <c r="B54" s="7"/>
      <c r="C54" s="7"/>
      <c r="D54" s="5">
        <v>27481</v>
      </c>
      <c r="E54" s="7"/>
      <c r="F54" s="7"/>
      <c r="G54" s="7"/>
      <c r="H54" s="7"/>
      <c r="I54" s="7"/>
      <c r="J54" s="7"/>
      <c r="K54" s="7"/>
      <c r="L54" s="7"/>
      <c r="M54" s="7"/>
      <c r="N54" s="5">
        <v>27481</v>
      </c>
      <c r="O54" s="5">
        <v>22511</v>
      </c>
      <c r="P54" s="5">
        <v>4970</v>
      </c>
      <c r="Q54" s="87">
        <f t="shared" si="1"/>
        <v>-2519</v>
      </c>
      <c r="R54" s="60">
        <v>30000</v>
      </c>
      <c r="S54" s="55" t="s">
        <v>83</v>
      </c>
    </row>
    <row r="55" spans="1:19" x14ac:dyDescent="0.3">
      <c r="A55" s="6" t="s">
        <v>39</v>
      </c>
      <c r="B55" s="5">
        <v>438</v>
      </c>
      <c r="C55" s="7"/>
      <c r="D55" s="7"/>
      <c r="E55" s="7"/>
      <c r="F55" s="7"/>
      <c r="G55" s="7"/>
      <c r="H55" s="7"/>
      <c r="I55" s="7"/>
      <c r="J55" s="5">
        <v>412</v>
      </c>
      <c r="K55" s="7"/>
      <c r="L55" s="7"/>
      <c r="M55" s="7"/>
      <c r="N55" s="5">
        <v>850</v>
      </c>
      <c r="O55" s="5">
        <v>3548</v>
      </c>
      <c r="P55" s="5">
        <v>-2697</v>
      </c>
      <c r="Q55" s="87">
        <f t="shared" si="1"/>
        <v>-2750</v>
      </c>
      <c r="R55" s="60">
        <v>3600</v>
      </c>
      <c r="S55" s="55" t="s">
        <v>84</v>
      </c>
    </row>
    <row r="56" spans="1:19" x14ac:dyDescent="0.3">
      <c r="A56" s="6" t="s">
        <v>85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5">
        <v>6250</v>
      </c>
      <c r="P56" s="5">
        <v>-6250</v>
      </c>
      <c r="Q56" s="87">
        <f t="shared" si="1"/>
        <v>0</v>
      </c>
      <c r="R56" s="60"/>
      <c r="S56" s="55"/>
    </row>
    <row r="57" spans="1:19" x14ac:dyDescent="0.3">
      <c r="A57" s="6" t="s">
        <v>40</v>
      </c>
      <c r="B57" s="7"/>
      <c r="C57" s="7"/>
      <c r="D57" s="7"/>
      <c r="E57" s="7"/>
      <c r="F57" s="5">
        <v>28000</v>
      </c>
      <c r="G57" s="7"/>
      <c r="H57" s="7"/>
      <c r="I57" s="7"/>
      <c r="J57" s="7"/>
      <c r="K57" s="7"/>
      <c r="L57" s="7"/>
      <c r="M57" s="7"/>
      <c r="N57" s="5">
        <v>28000</v>
      </c>
      <c r="O57" s="5">
        <v>57505</v>
      </c>
      <c r="P57" s="5">
        <v>-29505</v>
      </c>
      <c r="Q57" s="87">
        <f t="shared" si="1"/>
        <v>-38250</v>
      </c>
      <c r="R57" s="60">
        <v>66250</v>
      </c>
      <c r="S57" s="63" t="s">
        <v>108</v>
      </c>
    </row>
    <row r="58" spans="1:19" x14ac:dyDescent="0.3">
      <c r="A58" s="6" t="s">
        <v>41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5">
        <v>2472</v>
      </c>
      <c r="P58" s="5">
        <v>-2472</v>
      </c>
      <c r="Q58" s="87">
        <f t="shared" si="1"/>
        <v>-2500</v>
      </c>
      <c r="R58" s="60">
        <v>2500</v>
      </c>
      <c r="S58" s="55" t="s">
        <v>88</v>
      </c>
    </row>
    <row r="59" spans="1:19" x14ac:dyDescent="0.3">
      <c r="A59" s="6" t="s">
        <v>42</v>
      </c>
      <c r="B59" s="7"/>
      <c r="C59" s="7"/>
      <c r="D59" s="7"/>
      <c r="E59" s="5">
        <v>64</v>
      </c>
      <c r="F59" s="7"/>
      <c r="G59" s="7"/>
      <c r="H59" s="7"/>
      <c r="I59" s="7"/>
      <c r="J59" s="7"/>
      <c r="K59" s="7"/>
      <c r="L59" s="7"/>
      <c r="M59" s="7"/>
      <c r="N59" s="5">
        <v>64</v>
      </c>
      <c r="O59" s="7"/>
      <c r="P59" s="5">
        <v>64</v>
      </c>
      <c r="Q59" s="87">
        <f t="shared" si="1"/>
        <v>64</v>
      </c>
      <c r="R59" s="60"/>
      <c r="S59" s="55"/>
    </row>
    <row r="60" spans="1:19" x14ac:dyDescent="0.3">
      <c r="A60" s="6" t="s">
        <v>43</v>
      </c>
      <c r="B60" s="7"/>
      <c r="C60" s="7"/>
      <c r="D60" s="7"/>
      <c r="E60" s="5">
        <v>387</v>
      </c>
      <c r="F60" s="7"/>
      <c r="G60" s="7"/>
      <c r="H60" s="7"/>
      <c r="I60" s="7"/>
      <c r="J60" s="7"/>
      <c r="K60" s="7"/>
      <c r="L60" s="7"/>
      <c r="M60" s="7"/>
      <c r="N60" s="5">
        <v>387</v>
      </c>
      <c r="O60" s="5">
        <v>726</v>
      </c>
      <c r="P60" s="5">
        <v>-339</v>
      </c>
      <c r="Q60" s="87">
        <f t="shared" si="1"/>
        <v>-413</v>
      </c>
      <c r="R60" s="60">
        <v>800</v>
      </c>
      <c r="S60" s="55"/>
    </row>
    <row r="61" spans="1:19" x14ac:dyDescent="0.3">
      <c r="A61" s="6" t="s">
        <v>44</v>
      </c>
      <c r="B61" s="5">
        <v>1513</v>
      </c>
      <c r="C61" s="7"/>
      <c r="D61" s="7"/>
      <c r="E61" s="5">
        <v>6085</v>
      </c>
      <c r="F61" s="7"/>
      <c r="G61" s="7"/>
      <c r="H61" s="5">
        <v>3147</v>
      </c>
      <c r="I61" s="7"/>
      <c r="J61" s="5">
        <v>302</v>
      </c>
      <c r="K61" s="5">
        <v>474</v>
      </c>
      <c r="L61" s="5">
        <v>3399</v>
      </c>
      <c r="M61" s="5">
        <v>1676</v>
      </c>
      <c r="N61" s="5">
        <v>16595</v>
      </c>
      <c r="O61" s="5">
        <v>10034</v>
      </c>
      <c r="P61" s="5">
        <v>6561</v>
      </c>
      <c r="Q61" s="87">
        <f t="shared" si="1"/>
        <v>5595</v>
      </c>
      <c r="R61" s="60">
        <v>11000</v>
      </c>
      <c r="S61" s="55" t="s">
        <v>89</v>
      </c>
    </row>
    <row r="62" spans="1:19" x14ac:dyDescent="0.3">
      <c r="A62" s="6" t="s">
        <v>45</v>
      </c>
      <c r="B62" s="7"/>
      <c r="C62" s="7"/>
      <c r="D62" s="7"/>
      <c r="E62" s="5">
        <v>435</v>
      </c>
      <c r="F62" s="7"/>
      <c r="G62" s="7"/>
      <c r="H62" s="7"/>
      <c r="I62" s="7"/>
      <c r="J62" s="7"/>
      <c r="K62" s="7"/>
      <c r="L62" s="7"/>
      <c r="M62" s="7"/>
      <c r="N62" s="5">
        <v>435</v>
      </c>
      <c r="O62" s="5">
        <v>870</v>
      </c>
      <c r="P62" s="5">
        <v>-435</v>
      </c>
      <c r="Q62" s="87">
        <f t="shared" si="1"/>
        <v>-465</v>
      </c>
      <c r="R62" s="60">
        <v>900</v>
      </c>
      <c r="S62" s="68" t="s">
        <v>90</v>
      </c>
    </row>
    <row r="63" spans="1:19" x14ac:dyDescent="0.3">
      <c r="A63" s="6" t="s">
        <v>46</v>
      </c>
      <c r="B63" s="7"/>
      <c r="C63" s="7"/>
      <c r="D63" s="7"/>
      <c r="E63" s="5">
        <v>1562</v>
      </c>
      <c r="F63" s="7"/>
      <c r="G63" s="7"/>
      <c r="H63" s="5">
        <v>1648</v>
      </c>
      <c r="I63" s="7"/>
      <c r="J63" s="7"/>
      <c r="K63" s="7"/>
      <c r="L63" s="7"/>
      <c r="M63" s="7"/>
      <c r="N63" s="5">
        <v>3210</v>
      </c>
      <c r="O63" s="5">
        <v>2686</v>
      </c>
      <c r="P63" s="5">
        <v>524</v>
      </c>
      <c r="Q63" s="87">
        <f t="shared" si="1"/>
        <v>510</v>
      </c>
      <c r="R63" s="60">
        <v>2700</v>
      </c>
      <c r="S63" s="68" t="s">
        <v>91</v>
      </c>
    </row>
    <row r="64" spans="1:19" x14ac:dyDescent="0.3">
      <c r="A64" s="6" t="s">
        <v>47</v>
      </c>
      <c r="B64" s="7"/>
      <c r="C64" s="7"/>
      <c r="D64" s="7"/>
      <c r="E64" s="7"/>
      <c r="F64" s="7"/>
      <c r="G64" s="7"/>
      <c r="H64" s="5">
        <v>1408</v>
      </c>
      <c r="I64" s="7"/>
      <c r="J64" s="7"/>
      <c r="K64" s="7"/>
      <c r="L64" s="7"/>
      <c r="M64" s="7"/>
      <c r="N64" s="5">
        <v>1408</v>
      </c>
      <c r="O64" s="5">
        <v>1248</v>
      </c>
      <c r="P64" s="5">
        <v>160</v>
      </c>
      <c r="Q64" s="87">
        <f t="shared" si="1"/>
        <v>108</v>
      </c>
      <c r="R64" s="60">
        <v>1300</v>
      </c>
      <c r="S64" s="68" t="s">
        <v>91</v>
      </c>
    </row>
    <row r="65" spans="1:19" x14ac:dyDescent="0.3">
      <c r="A65" s="6" t="s">
        <v>92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5">
        <v>300</v>
      </c>
      <c r="P65" s="5">
        <v>-300</v>
      </c>
      <c r="Q65" s="87">
        <f t="shared" si="1"/>
        <v>0</v>
      </c>
      <c r="R65" s="60"/>
      <c r="S65" s="68"/>
    </row>
    <row r="66" spans="1:19" x14ac:dyDescent="0.3">
      <c r="A66" s="6" t="s">
        <v>48</v>
      </c>
      <c r="B66" s="7"/>
      <c r="C66" s="7"/>
      <c r="D66" s="7"/>
      <c r="E66" s="7"/>
      <c r="F66" s="5">
        <v>1250</v>
      </c>
      <c r="G66" s="7"/>
      <c r="H66" s="7"/>
      <c r="I66" s="7"/>
      <c r="J66" s="7"/>
      <c r="K66" s="7"/>
      <c r="L66" s="7"/>
      <c r="M66" s="7"/>
      <c r="N66" s="5">
        <v>1250</v>
      </c>
      <c r="O66" s="7"/>
      <c r="P66" s="5">
        <v>1250</v>
      </c>
      <c r="Q66" s="87">
        <f t="shared" si="1"/>
        <v>950</v>
      </c>
      <c r="R66" s="60">
        <v>300</v>
      </c>
      <c r="S66" s="68" t="s">
        <v>93</v>
      </c>
    </row>
    <row r="67" spans="1:19" x14ac:dyDescent="0.3">
      <c r="A67" s="6" t="s">
        <v>49</v>
      </c>
      <c r="B67" s="7"/>
      <c r="C67" s="7"/>
      <c r="D67" s="5">
        <v>5850</v>
      </c>
      <c r="E67" s="5">
        <v>1615</v>
      </c>
      <c r="F67" s="7"/>
      <c r="G67" s="7"/>
      <c r="H67" s="7"/>
      <c r="I67" s="7"/>
      <c r="J67" s="5">
        <v>2277</v>
      </c>
      <c r="K67" s="7"/>
      <c r="L67" s="7"/>
      <c r="M67" s="7"/>
      <c r="N67" s="5">
        <v>9742</v>
      </c>
      <c r="O67" s="5">
        <v>7860</v>
      </c>
      <c r="P67" s="5">
        <v>1882</v>
      </c>
      <c r="Q67" s="87">
        <f t="shared" si="1"/>
        <v>1742</v>
      </c>
      <c r="R67" s="60">
        <v>8000</v>
      </c>
      <c r="S67" s="55" t="s">
        <v>94</v>
      </c>
    </row>
    <row r="68" spans="1:19" x14ac:dyDescent="0.3">
      <c r="A68" s="6" t="s">
        <v>50</v>
      </c>
      <c r="B68" s="7"/>
      <c r="C68" s="5">
        <v>195</v>
      </c>
      <c r="D68" s="5">
        <v>468</v>
      </c>
      <c r="E68" s="5">
        <v>7115</v>
      </c>
      <c r="F68" s="5">
        <v>2290</v>
      </c>
      <c r="G68" s="5">
        <v>5311</v>
      </c>
      <c r="H68" s="7"/>
      <c r="I68" s="5">
        <v>10659</v>
      </c>
      <c r="J68" s="5">
        <v>6030</v>
      </c>
      <c r="K68" s="7"/>
      <c r="L68" s="7"/>
      <c r="M68" s="5">
        <v>4378</v>
      </c>
      <c r="N68" s="5">
        <v>36445</v>
      </c>
      <c r="O68" s="5">
        <v>48087</v>
      </c>
      <c r="P68" s="5">
        <v>-11642</v>
      </c>
      <c r="Q68" s="87">
        <f t="shared" si="1"/>
        <v>-9555</v>
      </c>
      <c r="R68" s="60">
        <v>46000</v>
      </c>
      <c r="S68" s="63" t="s">
        <v>95</v>
      </c>
    </row>
    <row r="69" spans="1:19" x14ac:dyDescent="0.3">
      <c r="A69" s="6" t="s">
        <v>51</v>
      </c>
      <c r="B69" s="7"/>
      <c r="C69" s="7"/>
      <c r="D69" s="5">
        <v>1000</v>
      </c>
      <c r="E69" s="5">
        <v>1000</v>
      </c>
      <c r="F69" s="7"/>
      <c r="G69" s="7"/>
      <c r="H69" s="7"/>
      <c r="I69" s="7"/>
      <c r="J69" s="7"/>
      <c r="K69" s="7"/>
      <c r="L69" s="7"/>
      <c r="M69" s="7"/>
      <c r="N69" s="5">
        <v>2000</v>
      </c>
      <c r="O69" s="7"/>
      <c r="P69" s="5">
        <v>2000</v>
      </c>
      <c r="Q69" s="87">
        <f t="shared" si="1"/>
        <v>2000</v>
      </c>
      <c r="R69" s="60"/>
      <c r="S69" s="63" t="s">
        <v>121</v>
      </c>
    </row>
    <row r="70" spans="1:19" x14ac:dyDescent="0.3">
      <c r="A70" s="6" t="s">
        <v>101</v>
      </c>
      <c r="B70" s="7"/>
      <c r="C70" s="7"/>
      <c r="D70" s="7"/>
      <c r="E70" s="7"/>
      <c r="F70" s="7"/>
      <c r="G70" s="5">
        <v>500</v>
      </c>
      <c r="H70" s="7"/>
      <c r="I70" s="7"/>
      <c r="J70" s="7"/>
      <c r="K70" s="7"/>
      <c r="L70" s="5">
        <v>5888</v>
      </c>
      <c r="M70" s="5">
        <v>6900</v>
      </c>
      <c r="N70" s="5">
        <v>13288</v>
      </c>
      <c r="O70" s="7"/>
      <c r="P70" s="5">
        <v>13288</v>
      </c>
      <c r="Q70" s="87">
        <f t="shared" si="1"/>
        <v>13288</v>
      </c>
      <c r="R70" s="60"/>
      <c r="S70" s="63" t="s">
        <v>166</v>
      </c>
    </row>
    <row r="71" spans="1:19" x14ac:dyDescent="0.3">
      <c r="A71" s="6" t="s">
        <v>52</v>
      </c>
      <c r="B71" s="5">
        <v>934</v>
      </c>
      <c r="C71" s="5">
        <v>934</v>
      </c>
      <c r="D71" s="5">
        <v>934</v>
      </c>
      <c r="E71" s="5">
        <v>934</v>
      </c>
      <c r="F71" s="5">
        <v>934</v>
      </c>
      <c r="G71" s="5">
        <v>934</v>
      </c>
      <c r="H71" s="5">
        <v>1023</v>
      </c>
      <c r="I71" s="5">
        <v>1023</v>
      </c>
      <c r="J71" s="5">
        <v>1023</v>
      </c>
      <c r="K71" s="5">
        <v>1023</v>
      </c>
      <c r="L71" s="5">
        <v>1023</v>
      </c>
      <c r="M71" s="5">
        <v>1023</v>
      </c>
      <c r="N71" s="5">
        <v>11743</v>
      </c>
      <c r="O71" s="5">
        <v>5606</v>
      </c>
      <c r="P71" s="5">
        <v>6137</v>
      </c>
      <c r="Q71" s="87">
        <f t="shared" si="1"/>
        <v>-257</v>
      </c>
      <c r="R71" s="60">
        <v>12000</v>
      </c>
      <c r="S71" s="55" t="s">
        <v>96</v>
      </c>
    </row>
    <row r="72" spans="1:19" x14ac:dyDescent="0.3">
      <c r="A72" s="6" t="s">
        <v>53</v>
      </c>
      <c r="B72" s="5">
        <v>150</v>
      </c>
      <c r="C72" s="5">
        <v>9375</v>
      </c>
      <c r="D72" s="5">
        <v>12190</v>
      </c>
      <c r="E72" s="5">
        <v>14340</v>
      </c>
      <c r="F72" s="5">
        <v>630</v>
      </c>
      <c r="G72" s="5">
        <v>26705</v>
      </c>
      <c r="H72" s="5">
        <v>10587</v>
      </c>
      <c r="I72" s="5">
        <v>2750</v>
      </c>
      <c r="J72" s="5">
        <v>19110</v>
      </c>
      <c r="K72" s="5">
        <v>5963</v>
      </c>
      <c r="L72" s="5">
        <v>2875</v>
      </c>
      <c r="M72" s="5">
        <v>26550</v>
      </c>
      <c r="N72" s="5">
        <v>131224</v>
      </c>
      <c r="O72" s="5">
        <v>129643</v>
      </c>
      <c r="P72" s="5">
        <v>1581</v>
      </c>
      <c r="Q72" s="87">
        <f t="shared" si="1"/>
        <v>1224</v>
      </c>
      <c r="R72" s="60">
        <v>130000</v>
      </c>
      <c r="S72" s="55"/>
    </row>
    <row r="73" spans="1:19" x14ac:dyDescent="0.3">
      <c r="A73" s="6" t="s">
        <v>54</v>
      </c>
      <c r="B73" s="7"/>
      <c r="C73" s="7"/>
      <c r="D73" s="7"/>
      <c r="E73" s="7"/>
      <c r="F73" s="7"/>
      <c r="G73" s="7"/>
      <c r="H73" s="5">
        <v>10000</v>
      </c>
      <c r="I73" s="7"/>
      <c r="J73" s="7"/>
      <c r="K73" s="5">
        <v>2000</v>
      </c>
      <c r="L73" s="7"/>
      <c r="M73" s="7"/>
      <c r="N73" s="5">
        <v>22000</v>
      </c>
      <c r="O73" s="5">
        <v>44200</v>
      </c>
      <c r="P73" s="5">
        <v>-32200</v>
      </c>
      <c r="Q73" s="87">
        <f t="shared" si="1"/>
        <v>-8000</v>
      </c>
      <c r="R73" s="60">
        <v>30000</v>
      </c>
      <c r="S73" s="55" t="s">
        <v>120</v>
      </c>
    </row>
    <row r="74" spans="1:19" x14ac:dyDescent="0.3">
      <c r="A74" s="6" t="s">
        <v>105</v>
      </c>
      <c r="B74" s="7"/>
      <c r="C74" s="7"/>
      <c r="D74" s="7"/>
      <c r="E74" s="7"/>
      <c r="F74" s="7"/>
      <c r="G74" s="7"/>
      <c r="H74" s="5">
        <v>6500</v>
      </c>
      <c r="I74" s="7"/>
      <c r="J74" s="7"/>
      <c r="K74" s="5">
        <v>3000</v>
      </c>
      <c r="L74" s="7"/>
      <c r="M74" s="7"/>
      <c r="N74" s="5">
        <v>9500</v>
      </c>
      <c r="O74" s="7"/>
      <c r="P74" s="5">
        <v>9500</v>
      </c>
      <c r="Q74" s="87">
        <f t="shared" si="1"/>
        <v>9500</v>
      </c>
      <c r="R74" s="60"/>
      <c r="S74" s="55" t="s">
        <v>119</v>
      </c>
    </row>
    <row r="75" spans="1:19" x14ac:dyDescent="0.3">
      <c r="A75" s="6" t="s">
        <v>55</v>
      </c>
      <c r="B75" s="5">
        <v>8</v>
      </c>
      <c r="C75" s="7"/>
      <c r="D75" s="5">
        <v>601</v>
      </c>
      <c r="E75" s="5">
        <v>75</v>
      </c>
      <c r="F75" s="5">
        <v>39</v>
      </c>
      <c r="G75" s="5">
        <v>51</v>
      </c>
      <c r="H75" s="7"/>
      <c r="I75" s="5">
        <v>641</v>
      </c>
      <c r="J75" s="5">
        <v>85</v>
      </c>
      <c r="K75" s="7"/>
      <c r="L75" s="5">
        <v>765</v>
      </c>
      <c r="M75" s="5">
        <v>465</v>
      </c>
      <c r="N75" s="5">
        <v>2729</v>
      </c>
      <c r="O75" s="5">
        <v>2314</v>
      </c>
      <c r="P75" s="5">
        <v>415</v>
      </c>
      <c r="Q75" s="87">
        <f t="shared" si="1"/>
        <v>229</v>
      </c>
      <c r="R75" s="60">
        <v>2500</v>
      </c>
      <c r="S75" s="55"/>
    </row>
    <row r="76" spans="1:19" x14ac:dyDescent="0.3">
      <c r="A76" s="6" t="s">
        <v>56</v>
      </c>
      <c r="B76" s="5">
        <v>83</v>
      </c>
      <c r="C76" s="7"/>
      <c r="D76" s="7"/>
      <c r="E76" s="7"/>
      <c r="F76" s="5">
        <v>727</v>
      </c>
      <c r="G76" s="5">
        <v>2124</v>
      </c>
      <c r="H76" s="5">
        <v>491</v>
      </c>
      <c r="I76" s="5">
        <v>254</v>
      </c>
      <c r="J76" s="5">
        <v>156</v>
      </c>
      <c r="K76" s="5">
        <v>13</v>
      </c>
      <c r="L76" s="5">
        <v>72</v>
      </c>
      <c r="M76" s="5">
        <v>195</v>
      </c>
      <c r="N76" s="5">
        <v>4115</v>
      </c>
      <c r="O76" s="5">
        <v>4911</v>
      </c>
      <c r="P76" s="5">
        <v>-797</v>
      </c>
      <c r="Q76" s="87">
        <f t="shared" si="1"/>
        <v>-885</v>
      </c>
      <c r="R76" s="60">
        <v>5000</v>
      </c>
      <c r="S76" s="55"/>
    </row>
    <row r="77" spans="1:19" x14ac:dyDescent="0.3">
      <c r="A77" s="6" t="s">
        <v>104</v>
      </c>
      <c r="B77" s="7"/>
      <c r="C77" s="7"/>
      <c r="D77" s="7"/>
      <c r="E77" s="7"/>
      <c r="F77" s="7"/>
      <c r="G77" s="7"/>
      <c r="H77" s="7"/>
      <c r="I77" s="5">
        <v>1928</v>
      </c>
      <c r="J77" s="7"/>
      <c r="K77" s="7"/>
      <c r="L77" s="7"/>
      <c r="M77" s="7"/>
      <c r="N77" s="5">
        <v>1928</v>
      </c>
      <c r="O77" s="7"/>
      <c r="P77" s="5">
        <v>1928</v>
      </c>
      <c r="Q77" s="87">
        <f t="shared" si="1"/>
        <v>1928</v>
      </c>
      <c r="R77" s="65"/>
      <c r="S77" s="55"/>
    </row>
    <row r="78" spans="1:19" x14ac:dyDescent="0.3">
      <c r="A78" s="6" t="s">
        <v>112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5">
        <v>17188</v>
      </c>
      <c r="N78" s="5">
        <v>17188</v>
      </c>
      <c r="O78" s="5">
        <v>10036</v>
      </c>
      <c r="P78" s="5">
        <v>10722</v>
      </c>
      <c r="Q78" s="87">
        <f t="shared" si="1"/>
        <v>17188</v>
      </c>
      <c r="R78" s="65"/>
      <c r="S78" s="55" t="s">
        <v>179</v>
      </c>
    </row>
    <row r="79" spans="1:19" x14ac:dyDescent="0.3">
      <c r="A79" s="6" t="s">
        <v>37</v>
      </c>
      <c r="B79" s="8">
        <v>3126</v>
      </c>
      <c r="C79" s="8">
        <v>10504</v>
      </c>
      <c r="D79" s="8">
        <v>48524</v>
      </c>
      <c r="E79" s="8">
        <v>33612</v>
      </c>
      <c r="F79" s="8">
        <v>33870</v>
      </c>
      <c r="G79" s="8">
        <v>35626</v>
      </c>
      <c r="H79" s="8">
        <v>44803</v>
      </c>
      <c r="I79" s="8">
        <v>17254</v>
      </c>
      <c r="J79" s="8">
        <v>29395</v>
      </c>
      <c r="K79" s="8">
        <v>12472</v>
      </c>
      <c r="L79" s="8">
        <v>14021</v>
      </c>
      <c r="M79" s="8">
        <v>58374</v>
      </c>
      <c r="N79" s="75">
        <v>341583</v>
      </c>
      <c r="O79" s="8">
        <v>360808</v>
      </c>
      <c r="P79" s="8">
        <v>-28655</v>
      </c>
      <c r="Q79" s="89">
        <f t="shared" si="1"/>
        <v>-11267</v>
      </c>
      <c r="R79" s="83">
        <f>SUM(R54:R76)</f>
        <v>352850</v>
      </c>
      <c r="S79" s="55"/>
    </row>
    <row r="80" spans="1:19" x14ac:dyDescent="0.3">
      <c r="A80" s="6" t="s">
        <v>21</v>
      </c>
      <c r="B80" s="8">
        <v>52051</v>
      </c>
      <c r="C80" s="8">
        <v>72107</v>
      </c>
      <c r="D80" s="8">
        <v>156142</v>
      </c>
      <c r="E80" s="8">
        <v>101625</v>
      </c>
      <c r="F80" s="8">
        <v>94155</v>
      </c>
      <c r="G80" s="8">
        <v>29152</v>
      </c>
      <c r="H80" s="8">
        <v>122815</v>
      </c>
      <c r="I80" s="8">
        <v>72585</v>
      </c>
      <c r="J80" s="8">
        <v>92209</v>
      </c>
      <c r="K80" s="8">
        <v>79783</v>
      </c>
      <c r="L80" s="8">
        <v>100597</v>
      </c>
      <c r="M80" s="8">
        <v>113715</v>
      </c>
      <c r="N80" s="75">
        <v>1086937</v>
      </c>
      <c r="O80" s="8">
        <v>1146810</v>
      </c>
      <c r="P80" s="8">
        <v>-59873</v>
      </c>
      <c r="Q80" s="89">
        <f t="shared" si="1"/>
        <v>-58913</v>
      </c>
      <c r="R80" s="83">
        <f>R37+R79+R52</f>
        <v>1145850</v>
      </c>
      <c r="S80" s="55"/>
    </row>
    <row r="81" spans="1:19" x14ac:dyDescent="0.3">
      <c r="A81" s="9" t="s">
        <v>8</v>
      </c>
      <c r="B81" s="8">
        <v>5070</v>
      </c>
      <c r="C81" s="8">
        <v>-72157</v>
      </c>
      <c r="D81" s="8">
        <v>-121902</v>
      </c>
      <c r="E81" s="8">
        <v>-47436</v>
      </c>
      <c r="F81" s="8">
        <v>1150</v>
      </c>
      <c r="G81" s="8">
        <v>136076</v>
      </c>
      <c r="H81" s="8">
        <v>-90375</v>
      </c>
      <c r="I81" s="8">
        <v>6700</v>
      </c>
      <c r="J81" s="8">
        <v>48043</v>
      </c>
      <c r="K81" s="8">
        <v>892</v>
      </c>
      <c r="L81" s="8">
        <v>23531</v>
      </c>
      <c r="M81" s="8">
        <v>7672</v>
      </c>
      <c r="N81" s="76">
        <v>-102737</v>
      </c>
      <c r="O81" s="8">
        <v>-171175</v>
      </c>
      <c r="P81" s="8">
        <v>68438</v>
      </c>
      <c r="Q81" s="89">
        <f t="shared" si="1"/>
        <v>11113</v>
      </c>
      <c r="R81" s="84">
        <f>R30-R80</f>
        <v>-113850</v>
      </c>
      <c r="S81" s="55"/>
    </row>
    <row r="82" spans="1:19" x14ac:dyDescent="0.3">
      <c r="A82" s="9" t="s">
        <v>109</v>
      </c>
      <c r="B82" s="8">
        <v>5070</v>
      </c>
      <c r="C82" s="8">
        <v>-72157</v>
      </c>
      <c r="D82" s="8">
        <v>-121902</v>
      </c>
      <c r="E82" s="8">
        <v>-47436</v>
      </c>
      <c r="F82" s="8">
        <v>1150</v>
      </c>
      <c r="G82" s="8">
        <v>136076</v>
      </c>
      <c r="H82" s="8">
        <v>-90375</v>
      </c>
      <c r="I82" s="8">
        <v>6700</v>
      </c>
      <c r="J82" s="8">
        <v>48043</v>
      </c>
      <c r="K82" s="8">
        <v>892</v>
      </c>
      <c r="L82" s="8">
        <v>23531</v>
      </c>
      <c r="M82" s="8">
        <v>7672</v>
      </c>
      <c r="N82" s="75">
        <v>-102737</v>
      </c>
      <c r="O82" s="8">
        <v>-171175</v>
      </c>
      <c r="P82" s="8">
        <v>68438</v>
      </c>
      <c r="Q82" s="86"/>
      <c r="R82" s="84">
        <v>-113850</v>
      </c>
      <c r="S82" s="55"/>
    </row>
    <row r="83" spans="1:19" x14ac:dyDescent="0.3">
      <c r="A83" s="9"/>
      <c r="K83" s="97" t="s">
        <v>230</v>
      </c>
      <c r="L83" s="96"/>
      <c r="M83" s="96"/>
      <c r="N83" s="75">
        <v>30853</v>
      </c>
      <c r="Q83" s="86"/>
      <c r="R83" s="83">
        <v>97000</v>
      </c>
      <c r="S83" s="55" t="s">
        <v>122</v>
      </c>
    </row>
    <row r="84" spans="1:19" x14ac:dyDescent="0.3">
      <c r="A84" s="9"/>
      <c r="K84" s="97" t="s">
        <v>231</v>
      </c>
      <c r="L84" s="97"/>
      <c r="M84" s="97"/>
      <c r="N84" s="76">
        <f>N82+N83</f>
        <v>-71884</v>
      </c>
      <c r="Q84" s="86"/>
      <c r="R84" s="84">
        <f xml:space="preserve"> R81+R83</f>
        <v>-16850</v>
      </c>
      <c r="S84" s="55" t="s">
        <v>227</v>
      </c>
    </row>
    <row r="85" spans="1:19" x14ac:dyDescent="0.3">
      <c r="A85" s="112"/>
      <c r="Q85" s="86"/>
      <c r="R85" s="77"/>
      <c r="S85" s="78"/>
    </row>
    <row r="86" spans="1:19" x14ac:dyDescent="0.3">
      <c r="A86" s="113"/>
    </row>
    <row r="87" spans="1:19" x14ac:dyDescent="0.3">
      <c r="A87" s="6"/>
      <c r="N87" s="7"/>
      <c r="Q87" s="7"/>
    </row>
    <row r="88" spans="1:19" ht="14.4" customHeight="1" x14ac:dyDescent="0.3">
      <c r="A88" s="9"/>
      <c r="N88" s="8"/>
      <c r="Q88" s="8"/>
    </row>
  </sheetData>
  <mergeCells count="27">
    <mergeCell ref="A5:P5"/>
    <mergeCell ref="C6:C7"/>
    <mergeCell ref="A6:A7"/>
    <mergeCell ref="B6:B7"/>
    <mergeCell ref="A85:A86"/>
    <mergeCell ref="A8:A9"/>
    <mergeCell ref="B10:P10"/>
    <mergeCell ref="B18:P18"/>
    <mergeCell ref="B31:P31"/>
    <mergeCell ref="B38:P38"/>
    <mergeCell ref="B53:P53"/>
    <mergeCell ref="B11:P11"/>
    <mergeCell ref="B32:P32"/>
    <mergeCell ref="Q6:Q7"/>
    <mergeCell ref="R6:R7"/>
    <mergeCell ref="N6:N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O6:P6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EA193-DF51-4336-A612-DDA8E13128FE}">
  <dimension ref="A1:Q31"/>
  <sheetViews>
    <sheetView zoomScale="95" workbookViewId="0">
      <selection activeCell="O32" sqref="O32"/>
    </sheetView>
  </sheetViews>
  <sheetFormatPr baseColWidth="10" defaultRowHeight="14.4" x14ac:dyDescent="0.3"/>
  <cols>
    <col min="1" max="1" width="47.5546875" customWidth="1"/>
    <col min="2" max="2" width="6.33203125" bestFit="1" customWidth="1"/>
    <col min="3" max="3" width="7.21875" bestFit="1" customWidth="1"/>
    <col min="4" max="8" width="6.33203125" bestFit="1" customWidth="1"/>
    <col min="9" max="9" width="7.44140625" bestFit="1" customWidth="1"/>
    <col min="10" max="10" width="9.77734375" bestFit="1" customWidth="1"/>
    <col min="11" max="11" width="7.6640625" bestFit="1" customWidth="1"/>
    <col min="12" max="12" width="9.5546875" bestFit="1" customWidth="1"/>
    <col min="15" max="15" width="48.109375" bestFit="1" customWidth="1"/>
  </cols>
  <sheetData>
    <row r="1" spans="1:17" x14ac:dyDescent="0.3">
      <c r="A1" s="69"/>
      <c r="B1" s="69"/>
      <c r="C1" s="69"/>
      <c r="D1" s="69"/>
      <c r="E1" s="69"/>
      <c r="F1" s="69"/>
      <c r="G1" s="69"/>
    </row>
    <row r="2" spans="1:17" x14ac:dyDescent="0.3">
      <c r="A2" s="79" t="s">
        <v>143</v>
      </c>
    </row>
    <row r="5" spans="1:17" s="79" customFormat="1" x14ac:dyDescent="0.3">
      <c r="A5" s="79" t="s">
        <v>148</v>
      </c>
      <c r="B5" s="79" t="s">
        <v>125</v>
      </c>
      <c r="C5" s="79" t="s">
        <v>126</v>
      </c>
      <c r="D5" s="79" t="s">
        <v>4</v>
      </c>
      <c r="E5" s="79" t="s">
        <v>5</v>
      </c>
      <c r="F5" s="79" t="s">
        <v>6</v>
      </c>
      <c r="G5" s="79" t="s">
        <v>7</v>
      </c>
      <c r="H5" s="79" t="s">
        <v>103</v>
      </c>
      <c r="I5" s="79" t="s">
        <v>127</v>
      </c>
      <c r="J5" s="79" t="s">
        <v>128</v>
      </c>
      <c r="K5" s="79" t="s">
        <v>129</v>
      </c>
      <c r="L5" s="79" t="s">
        <v>130</v>
      </c>
      <c r="M5" s="79" t="s">
        <v>131</v>
      </c>
      <c r="N5" s="79" t="s">
        <v>132</v>
      </c>
      <c r="O5" s="79" t="s">
        <v>57</v>
      </c>
      <c r="P5" s="91" t="s">
        <v>218</v>
      </c>
      <c r="Q5" s="91"/>
    </row>
    <row r="6" spans="1:17" x14ac:dyDescent="0.3">
      <c r="A6" s="80" t="s">
        <v>220</v>
      </c>
      <c r="B6" s="80"/>
      <c r="C6" s="80"/>
      <c r="D6" s="80">
        <v>34240</v>
      </c>
      <c r="E6" s="80">
        <v>4265</v>
      </c>
      <c r="F6" s="80"/>
      <c r="G6" s="80"/>
      <c r="H6" s="80"/>
      <c r="I6" s="80"/>
      <c r="J6" s="80"/>
      <c r="K6" s="80"/>
      <c r="L6" s="80">
        <v>43595</v>
      </c>
      <c r="M6" s="80"/>
      <c r="N6" s="80">
        <f t="shared" ref="N6:N13" si="0">SUM(B6:M6)</f>
        <v>82100</v>
      </c>
      <c r="P6" s="92" t="s">
        <v>206</v>
      </c>
      <c r="Q6" s="81"/>
    </row>
    <row r="7" spans="1:17" x14ac:dyDescent="0.3">
      <c r="A7" s="80" t="s">
        <v>133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>
        <v>8640</v>
      </c>
      <c r="M7" s="80">
        <v>6242</v>
      </c>
      <c r="N7" s="80">
        <f t="shared" si="0"/>
        <v>14882</v>
      </c>
      <c r="P7" s="92" t="s">
        <v>207</v>
      </c>
      <c r="Q7" s="81"/>
    </row>
    <row r="8" spans="1:17" x14ac:dyDescent="0.3">
      <c r="A8" s="80" t="s">
        <v>221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>
        <v>26576</v>
      </c>
      <c r="N8" s="80">
        <f t="shared" si="0"/>
        <v>26576</v>
      </c>
      <c r="O8" t="s">
        <v>219</v>
      </c>
      <c r="P8" s="92"/>
      <c r="Q8" s="81"/>
    </row>
    <row r="9" spans="1:17" x14ac:dyDescent="0.3">
      <c r="A9" s="81" t="s">
        <v>134</v>
      </c>
      <c r="B9" s="81"/>
      <c r="C9" s="81"/>
      <c r="D9" s="81"/>
      <c r="E9" s="81"/>
      <c r="F9" s="81"/>
      <c r="G9" s="81"/>
      <c r="H9" s="81"/>
      <c r="I9" s="81">
        <v>525</v>
      </c>
      <c r="J9" s="81">
        <v>123545</v>
      </c>
      <c r="K9" s="81"/>
      <c r="L9" s="81"/>
      <c r="M9" s="81"/>
      <c r="N9" s="81">
        <f t="shared" si="0"/>
        <v>124070</v>
      </c>
      <c r="P9" s="92" t="s">
        <v>208</v>
      </c>
      <c r="Q9" s="81"/>
    </row>
    <row r="10" spans="1:17" x14ac:dyDescent="0.3">
      <c r="A10" s="81" t="s">
        <v>135</v>
      </c>
      <c r="B10" s="81"/>
      <c r="C10" s="81"/>
      <c r="D10" s="81"/>
      <c r="E10" s="81"/>
      <c r="F10" s="81"/>
      <c r="G10" s="81"/>
      <c r="H10" s="81"/>
      <c r="I10" s="81">
        <v>36515</v>
      </c>
      <c r="J10" s="81"/>
      <c r="K10" s="81"/>
      <c r="L10" s="81"/>
      <c r="M10" s="81"/>
      <c r="N10" s="81">
        <f t="shared" si="0"/>
        <v>36515</v>
      </c>
      <c r="P10" s="92"/>
      <c r="Q10" s="81"/>
    </row>
    <row r="11" spans="1:17" x14ac:dyDescent="0.3">
      <c r="A11" s="80" t="s">
        <v>137</v>
      </c>
      <c r="B11" s="80"/>
      <c r="C11" s="80"/>
      <c r="D11" s="80"/>
      <c r="E11" s="80"/>
      <c r="F11" s="80"/>
      <c r="G11" s="80"/>
      <c r="H11" s="80">
        <v>5000</v>
      </c>
      <c r="I11" s="80"/>
      <c r="J11" s="80"/>
      <c r="K11" s="80"/>
      <c r="L11" s="80"/>
      <c r="M11" s="80"/>
      <c r="N11" s="80">
        <f t="shared" si="0"/>
        <v>5000</v>
      </c>
      <c r="P11" s="92" t="s">
        <v>209</v>
      </c>
      <c r="Q11" s="81"/>
    </row>
    <row r="12" spans="1:17" x14ac:dyDescent="0.3">
      <c r="A12" s="80" t="s">
        <v>136</v>
      </c>
      <c r="B12" s="80"/>
      <c r="C12" s="80"/>
      <c r="D12" s="80"/>
      <c r="E12" s="80"/>
      <c r="F12" s="80"/>
      <c r="G12" s="80">
        <v>2900</v>
      </c>
      <c r="H12" s="80"/>
      <c r="I12" s="80"/>
      <c r="J12" s="80"/>
      <c r="K12" s="80"/>
      <c r="L12" s="80"/>
      <c r="M12" s="80"/>
      <c r="N12" s="80">
        <f t="shared" si="0"/>
        <v>2900</v>
      </c>
      <c r="P12" s="92" t="s">
        <v>210</v>
      </c>
      <c r="Q12" s="81"/>
    </row>
    <row r="13" spans="1:17" x14ac:dyDescent="0.3">
      <c r="A13" s="81" t="s">
        <v>138</v>
      </c>
      <c r="B13" s="81"/>
      <c r="C13" s="81"/>
      <c r="D13" s="81"/>
      <c r="E13" s="81">
        <v>7500</v>
      </c>
      <c r="F13" s="81">
        <v>4500</v>
      </c>
      <c r="G13" s="81">
        <v>3000</v>
      </c>
      <c r="H13" s="81"/>
      <c r="I13" s="81"/>
      <c r="J13" s="81"/>
      <c r="K13" s="81"/>
      <c r="L13" s="81"/>
      <c r="M13" s="81"/>
      <c r="N13" s="81">
        <f t="shared" si="0"/>
        <v>15000</v>
      </c>
      <c r="P13" s="93" t="s">
        <v>211</v>
      </c>
      <c r="Q13" s="81"/>
    </row>
    <row r="14" spans="1:17" x14ac:dyDescent="0.3">
      <c r="A14" s="80" t="s">
        <v>123</v>
      </c>
      <c r="B14" s="80"/>
      <c r="C14" s="80"/>
      <c r="D14" s="80"/>
      <c r="E14" s="80"/>
      <c r="F14" s="80">
        <v>40855</v>
      </c>
      <c r="G14" s="80"/>
      <c r="H14" s="80"/>
      <c r="I14" s="80">
        <v>22145</v>
      </c>
      <c r="J14" s="80">
        <v>125</v>
      </c>
      <c r="K14" s="80">
        <v>3000</v>
      </c>
      <c r="L14" s="80">
        <v>6392</v>
      </c>
      <c r="M14" s="80">
        <v>3195</v>
      </c>
      <c r="N14" s="80">
        <f>SUM(B14:M14)</f>
        <v>75712</v>
      </c>
      <c r="O14" t="s">
        <v>156</v>
      </c>
      <c r="P14" s="93"/>
      <c r="Q14" s="81"/>
    </row>
    <row r="15" spans="1:17" x14ac:dyDescent="0.3">
      <c r="A15" s="81" t="s">
        <v>124</v>
      </c>
      <c r="B15" s="81"/>
      <c r="C15" s="81"/>
      <c r="D15" s="81"/>
      <c r="E15" s="81"/>
      <c r="F15" s="81"/>
      <c r="G15" s="81">
        <v>3700</v>
      </c>
      <c r="H15" s="81"/>
      <c r="I15" s="81"/>
      <c r="J15" s="81"/>
      <c r="K15" s="81"/>
      <c r="L15" s="81"/>
      <c r="M15" s="81"/>
      <c r="N15" s="81">
        <f t="shared" ref="N15:N17" si="1">SUM(B15:M15)</f>
        <v>3700</v>
      </c>
      <c r="P15" s="93" t="s">
        <v>212</v>
      </c>
      <c r="Q15" s="81"/>
    </row>
    <row r="16" spans="1:17" x14ac:dyDescent="0.3">
      <c r="A16" s="81" t="s">
        <v>139</v>
      </c>
      <c r="B16" s="81"/>
      <c r="C16" s="81"/>
      <c r="D16" s="81"/>
      <c r="E16" s="81"/>
      <c r="F16" s="81">
        <v>2230</v>
      </c>
      <c r="G16" s="81"/>
      <c r="H16" s="81"/>
      <c r="I16" s="81"/>
      <c r="J16" s="81"/>
      <c r="K16" s="81"/>
      <c r="L16" s="81"/>
      <c r="M16" s="81"/>
      <c r="N16" s="81">
        <f t="shared" si="1"/>
        <v>2230</v>
      </c>
      <c r="P16" s="93"/>
      <c r="Q16" s="81"/>
    </row>
    <row r="17" spans="1:17" x14ac:dyDescent="0.3">
      <c r="A17" s="80" t="s">
        <v>142</v>
      </c>
      <c r="B17" s="80"/>
      <c r="C17" s="80"/>
      <c r="D17" s="80"/>
      <c r="E17" s="80"/>
      <c r="F17" s="80"/>
      <c r="G17" s="80"/>
      <c r="H17" s="80"/>
      <c r="I17" s="80"/>
      <c r="J17" s="80">
        <v>4748</v>
      </c>
      <c r="K17" s="80"/>
      <c r="L17" s="80"/>
      <c r="M17" s="80"/>
      <c r="N17" s="80">
        <f t="shared" si="1"/>
        <v>4748</v>
      </c>
      <c r="P17" s="93"/>
      <c r="Q17" s="81"/>
    </row>
    <row r="18" spans="1:17" x14ac:dyDescent="0.3">
      <c r="D18">
        <f>SUM(D6:D17)</f>
        <v>34240</v>
      </c>
      <c r="E18">
        <f t="shared" ref="E18:M18" si="2">SUM(E6:E17)</f>
        <v>11765</v>
      </c>
      <c r="F18">
        <f t="shared" si="2"/>
        <v>47585</v>
      </c>
      <c r="G18">
        <f t="shared" si="2"/>
        <v>9600</v>
      </c>
      <c r="H18">
        <f t="shared" si="2"/>
        <v>5000</v>
      </c>
      <c r="I18">
        <f t="shared" si="2"/>
        <v>59185</v>
      </c>
      <c r="J18">
        <f t="shared" si="2"/>
        <v>128418</v>
      </c>
      <c r="K18">
        <f t="shared" si="2"/>
        <v>3000</v>
      </c>
      <c r="L18">
        <f t="shared" si="2"/>
        <v>58627</v>
      </c>
      <c r="M18">
        <f t="shared" si="2"/>
        <v>36013</v>
      </c>
      <c r="N18" s="78">
        <f>SUM(N6:N17)</f>
        <v>393433</v>
      </c>
      <c r="O18" t="s">
        <v>157</v>
      </c>
      <c r="P18" s="93" t="s">
        <v>213</v>
      </c>
      <c r="Q18" s="81"/>
    </row>
    <row r="19" spans="1:17" x14ac:dyDescent="0.3">
      <c r="P19" s="93" t="s">
        <v>214</v>
      </c>
      <c r="Q19" s="81"/>
    </row>
    <row r="20" spans="1:17" x14ac:dyDescent="0.3">
      <c r="P20" s="93" t="s">
        <v>215</v>
      </c>
      <c r="Q20" s="81"/>
    </row>
    <row r="21" spans="1:17" x14ac:dyDescent="0.3">
      <c r="P21" s="93" t="s">
        <v>216</v>
      </c>
      <c r="Q21" s="81"/>
    </row>
    <row r="22" spans="1:17" x14ac:dyDescent="0.3">
      <c r="A22" s="79" t="s">
        <v>152</v>
      </c>
      <c r="B22" s="79" t="s">
        <v>125</v>
      </c>
      <c r="C22" s="79" t="s">
        <v>126</v>
      </c>
      <c r="D22" s="79" t="s">
        <v>4</v>
      </c>
      <c r="E22" s="79" t="s">
        <v>5</v>
      </c>
      <c r="F22" s="79" t="s">
        <v>6</v>
      </c>
      <c r="G22" s="79" t="s">
        <v>7</v>
      </c>
      <c r="H22" s="79" t="s">
        <v>103</v>
      </c>
      <c r="I22" s="79" t="s">
        <v>127</v>
      </c>
      <c r="J22" s="79" t="s">
        <v>128</v>
      </c>
      <c r="K22" s="79" t="s">
        <v>129</v>
      </c>
      <c r="L22" s="79" t="s">
        <v>130</v>
      </c>
      <c r="M22" s="79" t="s">
        <v>131</v>
      </c>
      <c r="N22" s="79" t="s">
        <v>132</v>
      </c>
      <c r="P22" s="93"/>
      <c r="Q22" s="81"/>
    </row>
    <row r="23" spans="1:17" x14ac:dyDescent="0.3">
      <c r="A23" s="80" t="s">
        <v>68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>
        <v>32088</v>
      </c>
      <c r="N23" s="80">
        <f>SUM(B23:M23)</f>
        <v>32088</v>
      </c>
      <c r="P23" s="94" t="s">
        <v>217</v>
      </c>
      <c r="Q23" s="81"/>
    </row>
    <row r="24" spans="1:17" x14ac:dyDescent="0.3">
      <c r="A24" s="81" t="s">
        <v>146</v>
      </c>
      <c r="B24" s="81"/>
      <c r="C24" s="81"/>
      <c r="D24" s="81">
        <v>45000</v>
      </c>
      <c r="E24" s="81">
        <v>4875</v>
      </c>
      <c r="F24" s="81"/>
      <c r="G24" s="81"/>
      <c r="H24" s="81">
        <v>8125</v>
      </c>
      <c r="I24" s="81"/>
      <c r="J24" s="81"/>
      <c r="K24" s="81"/>
      <c r="L24" s="81"/>
      <c r="M24" s="81"/>
      <c r="N24" s="81">
        <f t="shared" ref="N24:N31" si="3">SUM(B24:M24)</f>
        <v>58000</v>
      </c>
      <c r="O24" t="s">
        <v>155</v>
      </c>
    </row>
    <row r="25" spans="1:17" x14ac:dyDescent="0.3">
      <c r="A25" s="80" t="s">
        <v>147</v>
      </c>
      <c r="B25" s="80"/>
      <c r="C25" s="80"/>
      <c r="D25" s="80"/>
      <c r="E25" s="80"/>
      <c r="F25" s="80">
        <v>10464</v>
      </c>
      <c r="G25" s="80">
        <v>1050</v>
      </c>
      <c r="H25" s="80"/>
      <c r="I25" s="80">
        <v>3480</v>
      </c>
      <c r="J25" s="80"/>
      <c r="K25" s="80"/>
      <c r="L25" s="80"/>
      <c r="M25" s="80"/>
      <c r="N25" s="80">
        <f t="shared" si="3"/>
        <v>14994</v>
      </c>
    </row>
    <row r="26" spans="1:17" x14ac:dyDescent="0.3">
      <c r="A26" s="81" t="s">
        <v>232</v>
      </c>
      <c r="B26" s="81">
        <v>4200</v>
      </c>
      <c r="C26" s="81"/>
      <c r="D26" s="81">
        <v>4430</v>
      </c>
      <c r="E26" s="81"/>
      <c r="F26" s="81"/>
      <c r="G26" s="81">
        <v>3479</v>
      </c>
      <c r="H26" s="81"/>
      <c r="I26" s="81">
        <v>9343</v>
      </c>
      <c r="J26" s="81"/>
      <c r="K26" s="81"/>
      <c r="L26" s="81"/>
      <c r="M26" s="81"/>
      <c r="N26" s="81">
        <v>21452</v>
      </c>
      <c r="O26" t="s">
        <v>233</v>
      </c>
    </row>
    <row r="27" spans="1:17" x14ac:dyDescent="0.3">
      <c r="A27" s="80" t="s">
        <v>151</v>
      </c>
      <c r="B27" s="80"/>
      <c r="C27" s="80"/>
      <c r="D27" s="80"/>
      <c r="E27" s="80"/>
      <c r="F27" s="80"/>
      <c r="G27" s="80"/>
      <c r="H27" s="80">
        <v>10598</v>
      </c>
      <c r="I27" s="80"/>
      <c r="J27" s="80"/>
      <c r="K27" s="80"/>
      <c r="L27" s="80"/>
      <c r="M27" s="80"/>
      <c r="N27" s="80">
        <f t="shared" si="3"/>
        <v>10598</v>
      </c>
    </row>
    <row r="28" spans="1:17" x14ac:dyDescent="0.3">
      <c r="A28" s="81" t="s">
        <v>149</v>
      </c>
      <c r="B28" s="81"/>
      <c r="C28" s="81"/>
      <c r="D28" s="81"/>
      <c r="E28" s="81"/>
      <c r="F28" s="81"/>
      <c r="G28" s="81"/>
      <c r="H28" s="81"/>
      <c r="I28" s="81">
        <v>11985</v>
      </c>
      <c r="J28" s="81"/>
      <c r="K28" s="81"/>
      <c r="L28" s="81"/>
      <c r="M28" s="81"/>
      <c r="N28" s="81">
        <f t="shared" si="3"/>
        <v>11985</v>
      </c>
    </row>
    <row r="29" spans="1:17" x14ac:dyDescent="0.3">
      <c r="A29" s="80" t="s">
        <v>150</v>
      </c>
      <c r="B29" s="80"/>
      <c r="C29" s="80"/>
      <c r="D29" s="80"/>
      <c r="E29" s="80"/>
      <c r="F29" s="80"/>
      <c r="G29" s="80"/>
      <c r="H29" s="80"/>
      <c r="I29" s="80">
        <v>3712</v>
      </c>
      <c r="J29" s="80">
        <v>2969</v>
      </c>
      <c r="K29" s="80"/>
      <c r="L29" s="80"/>
      <c r="M29" s="80"/>
      <c r="N29" s="80">
        <f t="shared" si="3"/>
        <v>6681</v>
      </c>
    </row>
    <row r="30" spans="1:17" x14ac:dyDescent="0.3">
      <c r="A30" s="81" t="s">
        <v>84</v>
      </c>
      <c r="B30" s="81"/>
      <c r="C30" s="81"/>
      <c r="D30" s="81">
        <v>199</v>
      </c>
      <c r="E30" s="81">
        <v>268</v>
      </c>
      <c r="F30" s="81">
        <v>1298</v>
      </c>
      <c r="G30" s="81">
        <v>929</v>
      </c>
      <c r="H30" s="81"/>
      <c r="I30" s="81">
        <v>2654</v>
      </c>
      <c r="J30" s="81"/>
      <c r="K30" s="81"/>
      <c r="L30" s="81"/>
      <c r="M30" s="81">
        <v>8488</v>
      </c>
      <c r="N30" s="81">
        <f t="shared" si="3"/>
        <v>13836</v>
      </c>
    </row>
    <row r="31" spans="1:17" x14ac:dyDescent="0.3">
      <c r="B31">
        <f t="shared" ref="B31:L31" si="4">SUM(B23:B30)</f>
        <v>4200</v>
      </c>
      <c r="C31">
        <f t="shared" si="4"/>
        <v>0</v>
      </c>
      <c r="D31">
        <f t="shared" si="4"/>
        <v>49629</v>
      </c>
      <c r="E31">
        <f t="shared" si="4"/>
        <v>5143</v>
      </c>
      <c r="F31">
        <f t="shared" si="4"/>
        <v>11762</v>
      </c>
      <c r="G31">
        <f t="shared" si="4"/>
        <v>5458</v>
      </c>
      <c r="H31">
        <f t="shared" si="4"/>
        <v>18723</v>
      </c>
      <c r="I31">
        <f t="shared" si="4"/>
        <v>31174</v>
      </c>
      <c r="J31">
        <f t="shared" si="4"/>
        <v>2969</v>
      </c>
      <c r="K31">
        <f t="shared" si="4"/>
        <v>0</v>
      </c>
      <c r="L31">
        <f t="shared" si="4"/>
        <v>0</v>
      </c>
      <c r="M31">
        <f>SUM(M23:M30)</f>
        <v>40576</v>
      </c>
      <c r="N31" s="78">
        <f t="shared" si="3"/>
        <v>169634</v>
      </c>
      <c r="O31" t="s">
        <v>234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9FD0-CBA7-48EC-8CC2-540874BD8DDE}">
  <dimension ref="A1:A29"/>
  <sheetViews>
    <sheetView topLeftCell="A15" workbookViewId="0">
      <selection activeCell="A29" sqref="A29"/>
    </sheetView>
  </sheetViews>
  <sheetFormatPr baseColWidth="10" defaultRowHeight="14.4" x14ac:dyDescent="0.3"/>
  <sheetData>
    <row r="1" spans="1:1" x14ac:dyDescent="0.3">
      <c r="A1" s="79" t="s">
        <v>158</v>
      </c>
    </row>
    <row r="3" spans="1:1" x14ac:dyDescent="0.3">
      <c r="A3" s="79" t="s">
        <v>159</v>
      </c>
    </row>
    <row r="4" spans="1:1" x14ac:dyDescent="0.3">
      <c r="A4" t="s">
        <v>235</v>
      </c>
    </row>
    <row r="5" spans="1:1" x14ac:dyDescent="0.3">
      <c r="A5" t="s">
        <v>160</v>
      </c>
    </row>
    <row r="6" spans="1:1" x14ac:dyDescent="0.3">
      <c r="A6" t="s">
        <v>162</v>
      </c>
    </row>
    <row r="7" spans="1:1" x14ac:dyDescent="0.3">
      <c r="A7" t="s">
        <v>161</v>
      </c>
    </row>
    <row r="8" spans="1:1" x14ac:dyDescent="0.3">
      <c r="A8" t="s">
        <v>236</v>
      </c>
    </row>
    <row r="11" spans="1:1" x14ac:dyDescent="0.3">
      <c r="A11" s="79" t="s">
        <v>163</v>
      </c>
    </row>
    <row r="12" spans="1:1" x14ac:dyDescent="0.3">
      <c r="A12" t="s">
        <v>237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172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238</v>
      </c>
    </row>
    <row r="19" spans="1:1" x14ac:dyDescent="0.3">
      <c r="A19" t="s">
        <v>169</v>
      </c>
    </row>
    <row r="20" spans="1:1" x14ac:dyDescent="0.3">
      <c r="A20" t="s">
        <v>239</v>
      </c>
    </row>
    <row r="23" spans="1:1" x14ac:dyDescent="0.3">
      <c r="A23" s="79" t="s">
        <v>170</v>
      </c>
    </row>
    <row r="24" spans="1:1" x14ac:dyDescent="0.3">
      <c r="A24" t="s">
        <v>240</v>
      </c>
    </row>
    <row r="25" spans="1:1" x14ac:dyDescent="0.3">
      <c r="A25" t="s">
        <v>241</v>
      </c>
    </row>
    <row r="26" spans="1:1" x14ac:dyDescent="0.3">
      <c r="A26" t="s">
        <v>171</v>
      </c>
    </row>
    <row r="27" spans="1:1" x14ac:dyDescent="0.3">
      <c r="A27" t="s">
        <v>242</v>
      </c>
    </row>
    <row r="28" spans="1:1" x14ac:dyDescent="0.3">
      <c r="A28" t="s">
        <v>243</v>
      </c>
    </row>
    <row r="29" spans="1:1" x14ac:dyDescent="0.3">
      <c r="A29" t="s">
        <v>244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122D7-D772-4EA6-9E58-3394B068D102}">
  <dimension ref="A1:D87"/>
  <sheetViews>
    <sheetView topLeftCell="A64" workbookViewId="0">
      <selection activeCell="C87" sqref="C87"/>
    </sheetView>
  </sheetViews>
  <sheetFormatPr baseColWidth="10" defaultRowHeight="14.4" x14ac:dyDescent="0.3"/>
  <cols>
    <col min="1" max="1" width="60.44140625" customWidth="1"/>
    <col min="2" max="2" width="8" bestFit="1" customWidth="1"/>
    <col min="3" max="3" width="12.88671875" customWidth="1"/>
    <col min="4" max="4" width="100.21875" customWidth="1"/>
  </cols>
  <sheetData>
    <row r="1" spans="1:4" ht="20.399999999999999" x14ac:dyDescent="0.4">
      <c r="A1" s="1" t="s">
        <v>0</v>
      </c>
      <c r="C1" s="53"/>
      <c r="D1" s="51"/>
    </row>
    <row r="2" spans="1:4" ht="15.6" x14ac:dyDescent="0.3">
      <c r="A2" s="2" t="s">
        <v>1</v>
      </c>
      <c r="C2" s="53"/>
      <c r="D2" s="51"/>
    </row>
    <row r="3" spans="1:4" x14ac:dyDescent="0.3">
      <c r="A3" s="3" t="s">
        <v>115</v>
      </c>
      <c r="C3" s="53"/>
      <c r="D3" s="51"/>
    </row>
    <row r="4" spans="1:4" x14ac:dyDescent="0.3">
      <c r="C4" s="53"/>
      <c r="D4" s="51"/>
    </row>
    <row r="5" spans="1:4" ht="15" thickBot="1" x14ac:dyDescent="0.35">
      <c r="A5" s="109" t="s">
        <v>2</v>
      </c>
      <c r="B5" s="110"/>
      <c r="C5" s="52"/>
      <c r="D5" s="54"/>
    </row>
    <row r="6" spans="1:4" ht="14.4" customHeight="1" x14ac:dyDescent="0.3">
      <c r="A6" s="105" t="s">
        <v>3</v>
      </c>
      <c r="B6" s="103">
        <v>2023</v>
      </c>
      <c r="C6" s="119" t="s">
        <v>180</v>
      </c>
      <c r="D6" s="56"/>
    </row>
    <row r="7" spans="1:4" ht="15" thickBot="1" x14ac:dyDescent="0.35">
      <c r="A7" s="106"/>
      <c r="B7" s="104"/>
      <c r="C7" s="120"/>
      <c r="D7" s="74" t="s">
        <v>140</v>
      </c>
    </row>
    <row r="8" spans="1:4" x14ac:dyDescent="0.3">
      <c r="A8" s="112" t="s">
        <v>8</v>
      </c>
      <c r="B8" s="117"/>
      <c r="C8" s="57"/>
      <c r="D8" s="55"/>
    </row>
    <row r="9" spans="1:4" x14ac:dyDescent="0.3">
      <c r="A9" s="113"/>
      <c r="B9" s="118"/>
      <c r="C9" s="57"/>
      <c r="D9" s="95" t="s">
        <v>225</v>
      </c>
    </row>
    <row r="10" spans="1:4" x14ac:dyDescent="0.3">
      <c r="A10" s="5" t="s">
        <v>9</v>
      </c>
      <c r="B10" s="70"/>
      <c r="C10" s="58"/>
      <c r="D10" s="59"/>
    </row>
    <row r="11" spans="1:4" x14ac:dyDescent="0.3">
      <c r="A11" s="5" t="s">
        <v>10</v>
      </c>
      <c r="B11" s="70"/>
      <c r="C11" s="60"/>
      <c r="D11" s="55"/>
    </row>
    <row r="12" spans="1:4" x14ac:dyDescent="0.3">
      <c r="A12" s="6" t="s">
        <v>11</v>
      </c>
      <c r="B12" s="5">
        <v>1050</v>
      </c>
      <c r="C12" s="60"/>
      <c r="D12" s="55" t="s">
        <v>175</v>
      </c>
    </row>
    <row r="13" spans="1:4" x14ac:dyDescent="0.3">
      <c r="A13" s="6" t="s">
        <v>174</v>
      </c>
      <c r="B13" s="5">
        <v>9000</v>
      </c>
      <c r="C13" s="61">
        <v>9000</v>
      </c>
      <c r="D13" s="55" t="s">
        <v>192</v>
      </c>
    </row>
    <row r="14" spans="1:4" x14ac:dyDescent="0.3">
      <c r="A14" s="6" t="s">
        <v>114</v>
      </c>
      <c r="B14" s="5">
        <v>7086</v>
      </c>
      <c r="C14" s="61">
        <v>7000</v>
      </c>
      <c r="D14" s="55" t="s">
        <v>193</v>
      </c>
    </row>
    <row r="15" spans="1:4" x14ac:dyDescent="0.3">
      <c r="A15" s="6" t="s">
        <v>12</v>
      </c>
      <c r="B15" s="5">
        <v>20000</v>
      </c>
      <c r="C15" s="61">
        <v>20000</v>
      </c>
      <c r="D15" s="55" t="s">
        <v>61</v>
      </c>
    </row>
    <row r="16" spans="1:4" x14ac:dyDescent="0.3">
      <c r="A16" s="6" t="s">
        <v>113</v>
      </c>
      <c r="B16" s="5">
        <v>60000</v>
      </c>
      <c r="C16" s="61">
        <v>60000</v>
      </c>
      <c r="D16" s="55" t="s">
        <v>200</v>
      </c>
    </row>
    <row r="17" spans="1:4" x14ac:dyDescent="0.3">
      <c r="A17" s="6" t="s">
        <v>10</v>
      </c>
      <c r="B17" s="75">
        <v>97136</v>
      </c>
      <c r="C17" s="82">
        <f>SUM(C12:C16)</f>
        <v>96000</v>
      </c>
      <c r="D17" s="55"/>
    </row>
    <row r="18" spans="1:4" x14ac:dyDescent="0.3">
      <c r="A18" s="5" t="s">
        <v>13</v>
      </c>
      <c r="B18" s="70"/>
      <c r="C18" s="62"/>
      <c r="D18" s="55"/>
    </row>
    <row r="19" spans="1:4" ht="18" customHeight="1" x14ac:dyDescent="0.3">
      <c r="A19" s="6" t="s">
        <v>14</v>
      </c>
      <c r="B19" s="5">
        <v>33206</v>
      </c>
      <c r="C19" s="61">
        <v>44000</v>
      </c>
      <c r="D19" s="55" t="s">
        <v>202</v>
      </c>
    </row>
    <row r="20" spans="1:4" x14ac:dyDescent="0.3">
      <c r="A20" s="6" t="s">
        <v>15</v>
      </c>
      <c r="B20" s="5">
        <v>90000</v>
      </c>
      <c r="C20" s="98">
        <v>50000</v>
      </c>
      <c r="D20" s="95"/>
    </row>
    <row r="21" spans="1:4" x14ac:dyDescent="0.3">
      <c r="A21" s="6" t="s">
        <v>63</v>
      </c>
      <c r="B21" s="5">
        <v>63309</v>
      </c>
      <c r="C21" s="60">
        <v>63309</v>
      </c>
      <c r="D21" s="55" t="s">
        <v>194</v>
      </c>
    </row>
    <row r="22" spans="1:4" ht="27.6" x14ac:dyDescent="0.3">
      <c r="A22" s="6" t="s">
        <v>65</v>
      </c>
      <c r="B22" s="5">
        <v>36442</v>
      </c>
      <c r="C22" s="60">
        <v>40000</v>
      </c>
      <c r="D22" s="55" t="s">
        <v>111</v>
      </c>
    </row>
    <row r="23" spans="1:4" x14ac:dyDescent="0.3">
      <c r="A23" s="6" t="s">
        <v>16</v>
      </c>
      <c r="B23" s="5">
        <v>14882</v>
      </c>
      <c r="C23" s="60">
        <v>90000</v>
      </c>
      <c r="D23" s="55" t="s">
        <v>195</v>
      </c>
    </row>
    <row r="24" spans="1:4" x14ac:dyDescent="0.3">
      <c r="A24" s="6" t="s">
        <v>173</v>
      </c>
      <c r="B24" s="5">
        <v>910</v>
      </c>
      <c r="C24" s="60"/>
      <c r="D24" s="55"/>
    </row>
    <row r="25" spans="1:4" x14ac:dyDescent="0.3">
      <c r="A25" s="6" t="s">
        <v>17</v>
      </c>
      <c r="B25" s="5">
        <v>224160</v>
      </c>
      <c r="C25" s="60">
        <v>224000</v>
      </c>
      <c r="D25" s="95"/>
    </row>
    <row r="26" spans="1:4" ht="27.6" x14ac:dyDescent="0.3">
      <c r="A26" s="6" t="s">
        <v>18</v>
      </c>
      <c r="B26" s="5">
        <v>17260</v>
      </c>
      <c r="C26" s="60">
        <v>40000</v>
      </c>
      <c r="D26" s="63" t="s">
        <v>226</v>
      </c>
    </row>
    <row r="27" spans="1:4" ht="27.6" x14ac:dyDescent="0.3">
      <c r="A27" s="6" t="s">
        <v>19</v>
      </c>
      <c r="B27" s="5">
        <v>379102</v>
      </c>
      <c r="C27" s="60">
        <v>300000</v>
      </c>
      <c r="D27" s="63" t="s">
        <v>222</v>
      </c>
    </row>
    <row r="28" spans="1:4" x14ac:dyDescent="0.3">
      <c r="A28" s="6" t="s">
        <v>20</v>
      </c>
      <c r="B28" s="5">
        <v>17730</v>
      </c>
      <c r="C28" s="60">
        <v>18000</v>
      </c>
      <c r="D28" s="55" t="s">
        <v>118</v>
      </c>
    </row>
    <row r="29" spans="1:4" x14ac:dyDescent="0.3">
      <c r="A29" s="6" t="s">
        <v>13</v>
      </c>
      <c r="B29" s="75">
        <v>887064</v>
      </c>
      <c r="C29" s="82">
        <f>SUM(C19:C28)</f>
        <v>869309</v>
      </c>
      <c r="D29" s="55"/>
    </row>
    <row r="30" spans="1:4" x14ac:dyDescent="0.3">
      <c r="A30" s="6" t="s">
        <v>9</v>
      </c>
      <c r="B30" s="75">
        <v>984200</v>
      </c>
      <c r="C30" s="64">
        <f>SUM(C17+C29)</f>
        <v>965309</v>
      </c>
      <c r="D30" s="55"/>
    </row>
    <row r="31" spans="1:4" x14ac:dyDescent="0.3">
      <c r="A31" s="5" t="s">
        <v>21</v>
      </c>
      <c r="B31" s="70"/>
      <c r="C31" s="71"/>
      <c r="D31" s="72"/>
    </row>
    <row r="32" spans="1:4" x14ac:dyDescent="0.3">
      <c r="A32" s="5" t="s">
        <v>22</v>
      </c>
      <c r="B32" s="70"/>
      <c r="C32" s="73"/>
      <c r="D32" s="72"/>
    </row>
    <row r="33" spans="1:4" x14ac:dyDescent="0.3">
      <c r="A33" s="6" t="s">
        <v>23</v>
      </c>
      <c r="B33" s="5">
        <v>158484</v>
      </c>
      <c r="C33" s="60">
        <v>100000</v>
      </c>
      <c r="D33" s="55" t="s">
        <v>205</v>
      </c>
    </row>
    <row r="34" spans="1:4" x14ac:dyDescent="0.3">
      <c r="A34" s="6" t="s">
        <v>73</v>
      </c>
      <c r="B34" s="5">
        <v>21452</v>
      </c>
      <c r="C34" s="60">
        <v>17000</v>
      </c>
      <c r="D34" s="55" t="s">
        <v>74</v>
      </c>
    </row>
    <row r="35" spans="1:4" x14ac:dyDescent="0.3">
      <c r="A35" s="6" t="s">
        <v>75</v>
      </c>
      <c r="B35" s="5">
        <v>-10125</v>
      </c>
      <c r="C35" s="60"/>
      <c r="D35" s="55"/>
    </row>
    <row r="36" spans="1:4" x14ac:dyDescent="0.3">
      <c r="A36" s="6" t="s">
        <v>24</v>
      </c>
      <c r="B36" s="5">
        <v>-2358</v>
      </c>
      <c r="C36" s="65">
        <v>6000</v>
      </c>
      <c r="D36" s="55" t="s">
        <v>196</v>
      </c>
    </row>
    <row r="37" spans="1:4" x14ac:dyDescent="0.3">
      <c r="A37" s="6" t="s">
        <v>22</v>
      </c>
      <c r="B37" s="8">
        <v>167453</v>
      </c>
      <c r="C37" s="64">
        <f>SUM(C33:C36)</f>
        <v>123000</v>
      </c>
      <c r="D37" s="55"/>
    </row>
    <row r="38" spans="1:4" x14ac:dyDescent="0.3">
      <c r="A38" s="5" t="s">
        <v>25</v>
      </c>
      <c r="B38" s="70"/>
      <c r="C38" s="66"/>
      <c r="D38" s="55"/>
    </row>
    <row r="39" spans="1:4" x14ac:dyDescent="0.3">
      <c r="A39" s="6" t="s">
        <v>26</v>
      </c>
      <c r="B39" s="5">
        <v>476191</v>
      </c>
      <c r="C39" s="66"/>
      <c r="D39" s="55"/>
    </row>
    <row r="40" spans="1:4" x14ac:dyDescent="0.3">
      <c r="A40" s="6" t="s">
        <v>27</v>
      </c>
      <c r="B40" s="5">
        <v>57143</v>
      </c>
      <c r="C40" s="66"/>
      <c r="D40" s="55"/>
    </row>
    <row r="41" spans="1:4" x14ac:dyDescent="0.3">
      <c r="A41" s="6" t="s">
        <v>28</v>
      </c>
      <c r="B41" s="5">
        <v>-2160</v>
      </c>
      <c r="C41" s="66"/>
      <c r="D41" s="55"/>
    </row>
    <row r="42" spans="1:4" x14ac:dyDescent="0.3">
      <c r="A42" s="6" t="s">
        <v>29</v>
      </c>
      <c r="B42" s="5">
        <v>-259</v>
      </c>
      <c r="C42" s="66"/>
      <c r="D42" s="55"/>
    </row>
    <row r="43" spans="1:4" x14ac:dyDescent="0.3">
      <c r="A43" s="6" t="s">
        <v>30</v>
      </c>
      <c r="B43" s="5">
        <v>4392</v>
      </c>
      <c r="C43" s="66"/>
      <c r="D43" s="55"/>
    </row>
    <row r="44" spans="1:4" x14ac:dyDescent="0.3">
      <c r="A44" s="6" t="s">
        <v>31</v>
      </c>
      <c r="B44" s="5">
        <v>-4392</v>
      </c>
      <c r="C44" s="66"/>
      <c r="D44" s="55"/>
    </row>
    <row r="45" spans="1:4" x14ac:dyDescent="0.3">
      <c r="A45" s="6" t="s">
        <v>32</v>
      </c>
      <c r="B45" s="5">
        <v>64241</v>
      </c>
      <c r="C45" s="60"/>
      <c r="D45" s="55"/>
    </row>
    <row r="46" spans="1:4" x14ac:dyDescent="0.3">
      <c r="A46" s="6" t="s">
        <v>33</v>
      </c>
      <c r="B46" s="5">
        <v>8057</v>
      </c>
      <c r="C46" s="60"/>
      <c r="D46" s="55"/>
    </row>
    <row r="47" spans="1:4" x14ac:dyDescent="0.3">
      <c r="A47" s="6" t="s">
        <v>34</v>
      </c>
      <c r="B47" s="5">
        <v>-305</v>
      </c>
      <c r="C47" s="60"/>
      <c r="D47" s="55"/>
    </row>
    <row r="48" spans="1:4" x14ac:dyDescent="0.3">
      <c r="A48" s="6" t="s">
        <v>35</v>
      </c>
      <c r="B48" s="5">
        <v>-37</v>
      </c>
      <c r="C48" s="60"/>
      <c r="D48" s="55"/>
    </row>
    <row r="49" spans="1:4" x14ac:dyDescent="0.3">
      <c r="A49" s="6" t="s">
        <v>80</v>
      </c>
      <c r="B49" s="5">
        <v>591</v>
      </c>
      <c r="C49" s="60"/>
      <c r="D49" s="55"/>
    </row>
    <row r="50" spans="1:4" x14ac:dyDescent="0.3">
      <c r="A50" s="6" t="s">
        <v>102</v>
      </c>
      <c r="B50" s="5">
        <v>-25562</v>
      </c>
      <c r="C50" s="60"/>
      <c r="D50" s="55"/>
    </row>
    <row r="51" spans="1:4" x14ac:dyDescent="0.3">
      <c r="A51" s="6" t="s">
        <v>36</v>
      </c>
      <c r="B51" s="7"/>
      <c r="C51" s="60"/>
      <c r="D51" s="55"/>
    </row>
    <row r="52" spans="1:4" x14ac:dyDescent="0.3">
      <c r="A52" s="6" t="s">
        <v>25</v>
      </c>
      <c r="B52" s="8">
        <v>577901</v>
      </c>
      <c r="C52" s="67">
        <v>610000</v>
      </c>
      <c r="D52" s="55" t="s">
        <v>201</v>
      </c>
    </row>
    <row r="53" spans="1:4" x14ac:dyDescent="0.3">
      <c r="A53" s="5" t="s">
        <v>37</v>
      </c>
      <c r="B53" s="70"/>
      <c r="C53" s="60"/>
      <c r="D53" s="55"/>
    </row>
    <row r="54" spans="1:4" x14ac:dyDescent="0.3">
      <c r="A54" s="6" t="s">
        <v>38</v>
      </c>
      <c r="B54" s="5">
        <v>27481</v>
      </c>
      <c r="C54" s="60">
        <v>28000</v>
      </c>
      <c r="D54" s="55" t="s">
        <v>197</v>
      </c>
    </row>
    <row r="55" spans="1:4" x14ac:dyDescent="0.3">
      <c r="A55" s="6" t="s">
        <v>39</v>
      </c>
      <c r="B55" s="5">
        <v>850</v>
      </c>
      <c r="C55" s="60">
        <v>1000</v>
      </c>
      <c r="D55" s="55" t="s">
        <v>84</v>
      </c>
    </row>
    <row r="56" spans="1:4" x14ac:dyDescent="0.3">
      <c r="A56" s="6" t="s">
        <v>85</v>
      </c>
      <c r="B56" s="7"/>
      <c r="C56" s="60">
        <v>22000</v>
      </c>
      <c r="D56" s="55" t="s">
        <v>203</v>
      </c>
    </row>
    <row r="57" spans="1:4" x14ac:dyDescent="0.3">
      <c r="A57" s="6" t="s">
        <v>40</v>
      </c>
      <c r="B57" s="5">
        <v>28000</v>
      </c>
      <c r="C57" s="60">
        <v>60000</v>
      </c>
      <c r="D57" s="63" t="s">
        <v>204</v>
      </c>
    </row>
    <row r="58" spans="1:4" x14ac:dyDescent="0.3">
      <c r="A58" s="6" t="s">
        <v>41</v>
      </c>
      <c r="B58" s="7"/>
      <c r="C58" s="60"/>
      <c r="D58" s="55"/>
    </row>
    <row r="59" spans="1:4" x14ac:dyDescent="0.3">
      <c r="A59" s="6" t="s">
        <v>42</v>
      </c>
      <c r="B59" s="5">
        <v>64</v>
      </c>
      <c r="C59" s="60">
        <v>100</v>
      </c>
      <c r="D59" s="55"/>
    </row>
    <row r="60" spans="1:4" x14ac:dyDescent="0.3">
      <c r="A60" s="6" t="s">
        <v>43</v>
      </c>
      <c r="B60" s="5">
        <v>387</v>
      </c>
      <c r="C60" s="60">
        <v>500</v>
      </c>
      <c r="D60" s="55"/>
    </row>
    <row r="61" spans="1:4" x14ac:dyDescent="0.3">
      <c r="A61" s="6" t="s">
        <v>44</v>
      </c>
      <c r="B61" s="5">
        <v>16595</v>
      </c>
      <c r="C61" s="60">
        <v>17000</v>
      </c>
      <c r="D61" s="55" t="s">
        <v>89</v>
      </c>
    </row>
    <row r="62" spans="1:4" x14ac:dyDescent="0.3">
      <c r="A62" s="6" t="s">
        <v>45</v>
      </c>
      <c r="B62" s="5">
        <v>435</v>
      </c>
      <c r="C62" s="60">
        <v>500</v>
      </c>
      <c r="D62" s="68" t="s">
        <v>90</v>
      </c>
    </row>
    <row r="63" spans="1:4" x14ac:dyDescent="0.3">
      <c r="A63" s="6" t="s">
        <v>46</v>
      </c>
      <c r="B63" s="5">
        <v>3210</v>
      </c>
      <c r="C63" s="60">
        <v>3300</v>
      </c>
      <c r="D63" s="68" t="s">
        <v>91</v>
      </c>
    </row>
    <row r="64" spans="1:4" x14ac:dyDescent="0.3">
      <c r="A64" s="6" t="s">
        <v>47</v>
      </c>
      <c r="B64" s="5">
        <v>1408</v>
      </c>
      <c r="C64" s="60">
        <v>1400</v>
      </c>
      <c r="D64" s="68" t="s">
        <v>91</v>
      </c>
    </row>
    <row r="65" spans="1:4" x14ac:dyDescent="0.3">
      <c r="A65" s="6" t="s">
        <v>92</v>
      </c>
      <c r="B65" s="7"/>
      <c r="C65" s="60"/>
      <c r="D65" s="68"/>
    </row>
    <row r="66" spans="1:4" x14ac:dyDescent="0.3">
      <c r="A66" s="6" t="s">
        <v>48</v>
      </c>
      <c r="B66" s="5">
        <v>1250</v>
      </c>
      <c r="C66" s="60">
        <v>1250</v>
      </c>
      <c r="D66" s="68" t="s">
        <v>93</v>
      </c>
    </row>
    <row r="67" spans="1:4" x14ac:dyDescent="0.3">
      <c r="A67" s="6" t="s">
        <v>49</v>
      </c>
      <c r="B67" s="5">
        <v>9742</v>
      </c>
      <c r="C67" s="60">
        <v>10000</v>
      </c>
      <c r="D67" s="55" t="s">
        <v>94</v>
      </c>
    </row>
    <row r="68" spans="1:4" x14ac:dyDescent="0.3">
      <c r="A68" s="6" t="s">
        <v>50</v>
      </c>
      <c r="B68" s="5">
        <v>36445</v>
      </c>
      <c r="C68" s="60">
        <v>38000</v>
      </c>
      <c r="D68" s="63" t="s">
        <v>95</v>
      </c>
    </row>
    <row r="69" spans="1:4" x14ac:dyDescent="0.3">
      <c r="A69" s="6" t="s">
        <v>51</v>
      </c>
      <c r="B69" s="5">
        <v>2000</v>
      </c>
      <c r="C69" s="60">
        <v>1000</v>
      </c>
      <c r="D69" s="63" t="s">
        <v>198</v>
      </c>
    </row>
    <row r="70" spans="1:4" x14ac:dyDescent="0.3">
      <c r="A70" s="6" t="s">
        <v>101</v>
      </c>
      <c r="B70" s="5">
        <v>13288</v>
      </c>
      <c r="C70" s="60">
        <v>14000</v>
      </c>
      <c r="D70" s="63" t="s">
        <v>166</v>
      </c>
    </row>
    <row r="71" spans="1:4" x14ac:dyDescent="0.3">
      <c r="A71" s="6" t="s">
        <v>52</v>
      </c>
      <c r="B71" s="5">
        <v>11743</v>
      </c>
      <c r="C71" s="60">
        <v>12000</v>
      </c>
      <c r="D71" s="55" t="s">
        <v>96</v>
      </c>
    </row>
    <row r="72" spans="1:4" x14ac:dyDescent="0.3">
      <c r="A72" s="6" t="s">
        <v>53</v>
      </c>
      <c r="B72" s="5">
        <v>131224</v>
      </c>
      <c r="C72" s="60">
        <v>130000</v>
      </c>
      <c r="D72" s="55" t="s">
        <v>223</v>
      </c>
    </row>
    <row r="73" spans="1:4" x14ac:dyDescent="0.3">
      <c r="A73" s="6" t="s">
        <v>54</v>
      </c>
      <c r="B73" s="5">
        <v>22000</v>
      </c>
      <c r="C73" s="60">
        <v>22000</v>
      </c>
      <c r="D73" s="55" t="s">
        <v>199</v>
      </c>
    </row>
    <row r="74" spans="1:4" x14ac:dyDescent="0.3">
      <c r="A74" s="6" t="s">
        <v>105</v>
      </c>
      <c r="B74" s="5">
        <v>9500</v>
      </c>
      <c r="C74" s="60">
        <v>9500</v>
      </c>
      <c r="D74" s="55" t="s">
        <v>119</v>
      </c>
    </row>
    <row r="75" spans="1:4" x14ac:dyDescent="0.3">
      <c r="A75" s="6" t="s">
        <v>55</v>
      </c>
      <c r="B75" s="5">
        <v>2729</v>
      </c>
      <c r="C75" s="60">
        <v>2500</v>
      </c>
      <c r="D75" s="55"/>
    </row>
    <row r="76" spans="1:4" x14ac:dyDescent="0.3">
      <c r="A76" s="6" t="s">
        <v>56</v>
      </c>
      <c r="B76" s="5">
        <v>4115</v>
      </c>
      <c r="C76" s="60">
        <v>4300</v>
      </c>
      <c r="D76" s="55"/>
    </row>
    <row r="77" spans="1:4" x14ac:dyDescent="0.3">
      <c r="A77" s="6" t="s">
        <v>104</v>
      </c>
      <c r="B77" s="5">
        <v>1928</v>
      </c>
      <c r="C77" s="65">
        <v>2000</v>
      </c>
      <c r="D77" s="55"/>
    </row>
    <row r="78" spans="1:4" x14ac:dyDescent="0.3">
      <c r="A78" s="6" t="s">
        <v>112</v>
      </c>
      <c r="B78" s="5">
        <v>17188</v>
      </c>
      <c r="C78" s="65"/>
      <c r="D78" s="55"/>
    </row>
    <row r="79" spans="1:4" x14ac:dyDescent="0.3">
      <c r="A79" s="6" t="s">
        <v>37</v>
      </c>
      <c r="B79" s="75">
        <v>341583</v>
      </c>
      <c r="C79" s="75">
        <f>SUM(C54:C77)</f>
        <v>380350</v>
      </c>
      <c r="D79" s="55"/>
    </row>
    <row r="80" spans="1:4" x14ac:dyDescent="0.3">
      <c r="A80" s="6" t="s">
        <v>21</v>
      </c>
      <c r="B80" s="75">
        <v>1086937</v>
      </c>
      <c r="C80" s="75">
        <f>C37+C79+C52</f>
        <v>1113350</v>
      </c>
      <c r="D80" s="55"/>
    </row>
    <row r="81" spans="1:4" x14ac:dyDescent="0.3">
      <c r="A81" s="9" t="s">
        <v>8</v>
      </c>
      <c r="B81" s="76">
        <v>-102737</v>
      </c>
      <c r="C81" s="76">
        <f>C30-C80</f>
        <v>-148041</v>
      </c>
      <c r="D81" s="55"/>
    </row>
    <row r="82" spans="1:4" x14ac:dyDescent="0.3">
      <c r="A82" s="9"/>
      <c r="B82" s="75">
        <v>30853</v>
      </c>
      <c r="C82" s="75">
        <v>30853</v>
      </c>
      <c r="D82" s="55" t="s">
        <v>224</v>
      </c>
    </row>
    <row r="83" spans="1:4" x14ac:dyDescent="0.3">
      <c r="A83" s="9" t="s">
        <v>229</v>
      </c>
      <c r="B83" s="85">
        <f xml:space="preserve"> B81+B82</f>
        <v>-71884</v>
      </c>
      <c r="C83" s="85">
        <f xml:space="preserve"> C81+C82</f>
        <v>-117188</v>
      </c>
      <c r="D83" s="81" t="s">
        <v>228</v>
      </c>
    </row>
    <row r="84" spans="1:4" x14ac:dyDescent="0.3">
      <c r="A84" s="112"/>
      <c r="B84" s="117"/>
      <c r="C84" s="77"/>
      <c r="D84" s="78"/>
    </row>
    <row r="85" spans="1:4" x14ac:dyDescent="0.3">
      <c r="A85" s="113"/>
      <c r="B85" s="118"/>
    </row>
    <row r="86" spans="1:4" x14ac:dyDescent="0.3">
      <c r="A86" s="6"/>
      <c r="B86" s="7"/>
    </row>
    <row r="87" spans="1:4" x14ac:dyDescent="0.3">
      <c r="A87" s="9"/>
      <c r="B87" s="8"/>
    </row>
  </sheetData>
  <mergeCells count="6">
    <mergeCell ref="A84:B85"/>
    <mergeCell ref="A5:B5"/>
    <mergeCell ref="A6:A7"/>
    <mergeCell ref="B6:B7"/>
    <mergeCell ref="C6:C7"/>
    <mergeCell ref="A8:B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showGridLines="0" topLeftCell="A41" zoomScale="118" zoomScaleNormal="59" workbookViewId="0">
      <selection activeCell="A63" sqref="A63"/>
    </sheetView>
  </sheetViews>
  <sheetFormatPr baseColWidth="10" defaultColWidth="8.88671875" defaultRowHeight="14.4" x14ac:dyDescent="0.3"/>
  <cols>
    <col min="1" max="1" width="29.88671875" customWidth="1"/>
    <col min="2" max="2" width="10.33203125" style="10" customWidth="1"/>
    <col min="3" max="3" width="7.5546875" style="13" bestFit="1" customWidth="1"/>
    <col min="4" max="4" width="63.6640625" style="50" customWidth="1"/>
    <col min="5" max="5" width="19.88671875" customWidth="1"/>
  </cols>
  <sheetData>
    <row r="1" spans="1:4" ht="20.399999999999999" x14ac:dyDescent="0.4">
      <c r="A1" s="1" t="s">
        <v>0</v>
      </c>
      <c r="C1" s="11"/>
      <c r="D1" s="12"/>
    </row>
    <row r="2" spans="1:4" x14ac:dyDescent="0.3">
      <c r="D2" s="12"/>
    </row>
    <row r="3" spans="1:4" ht="15.6" x14ac:dyDescent="0.3">
      <c r="A3" s="2" t="s">
        <v>1</v>
      </c>
      <c r="C3" s="14"/>
      <c r="D3" s="12"/>
    </row>
    <row r="4" spans="1:4" ht="15" thickBot="1" x14ac:dyDescent="0.35">
      <c r="D4" s="15"/>
    </row>
    <row r="5" spans="1:4" x14ac:dyDescent="0.3">
      <c r="A5" s="121" t="s">
        <v>3</v>
      </c>
      <c r="B5" s="123">
        <v>2022</v>
      </c>
      <c r="C5" s="125">
        <v>2023</v>
      </c>
      <c r="D5" s="16"/>
    </row>
    <row r="6" spans="1:4" ht="31.05" customHeight="1" thickBot="1" x14ac:dyDescent="0.35">
      <c r="A6" s="122"/>
      <c r="B6" s="124"/>
      <c r="C6" s="126"/>
      <c r="D6" s="17" t="s">
        <v>57</v>
      </c>
    </row>
    <row r="7" spans="1:4" ht="14.55" customHeight="1" x14ac:dyDescent="0.3">
      <c r="A7" s="127" t="s">
        <v>8</v>
      </c>
      <c r="B7" s="128"/>
      <c r="C7" s="18"/>
      <c r="D7" s="19"/>
    </row>
    <row r="8" spans="1:4" ht="14.55" customHeight="1" x14ac:dyDescent="0.3">
      <c r="A8" s="129"/>
      <c r="B8" s="130"/>
      <c r="C8" s="18"/>
      <c r="D8" s="19"/>
    </row>
    <row r="9" spans="1:4" x14ac:dyDescent="0.3">
      <c r="A9" s="20" t="s">
        <v>58</v>
      </c>
      <c r="B9" s="21"/>
      <c r="C9" s="22"/>
      <c r="D9" s="23"/>
    </row>
    <row r="10" spans="1:4" x14ac:dyDescent="0.3">
      <c r="A10" s="20" t="s">
        <v>59</v>
      </c>
      <c r="B10" s="21"/>
      <c r="C10" s="24"/>
      <c r="D10" s="19"/>
    </row>
    <row r="11" spans="1:4" x14ac:dyDescent="0.3">
      <c r="A11" s="25" t="s">
        <v>11</v>
      </c>
      <c r="B11" s="26">
        <v>12000</v>
      </c>
      <c r="C11" s="24">
        <v>6000</v>
      </c>
      <c r="D11" s="19" t="s">
        <v>60</v>
      </c>
    </row>
    <row r="12" spans="1:4" x14ac:dyDescent="0.3">
      <c r="A12" s="25" t="s">
        <v>12</v>
      </c>
      <c r="B12" s="26"/>
      <c r="C12" s="27">
        <v>20000</v>
      </c>
      <c r="D12" s="19" t="s">
        <v>61</v>
      </c>
    </row>
    <row r="13" spans="1:4" x14ac:dyDescent="0.3">
      <c r="A13" s="25" t="s">
        <v>113</v>
      </c>
      <c r="B13" s="26"/>
      <c r="C13" s="27">
        <v>50000</v>
      </c>
      <c r="D13" s="19" t="s">
        <v>178</v>
      </c>
    </row>
    <row r="14" spans="1:4" x14ac:dyDescent="0.3">
      <c r="A14" s="25" t="s">
        <v>59</v>
      </c>
      <c r="B14" s="28">
        <v>12000</v>
      </c>
      <c r="C14" s="29">
        <f>SUM(C11:C13)</f>
        <v>76000</v>
      </c>
      <c r="D14" s="19"/>
    </row>
    <row r="15" spans="1:4" x14ac:dyDescent="0.3">
      <c r="A15" s="20" t="s">
        <v>62</v>
      </c>
      <c r="B15" s="21"/>
      <c r="C15" s="29"/>
      <c r="D15" s="19"/>
    </row>
    <row r="16" spans="1:4" ht="18" customHeight="1" x14ac:dyDescent="0.3">
      <c r="A16" s="25" t="s">
        <v>14</v>
      </c>
      <c r="B16" s="26">
        <v>43106</v>
      </c>
      <c r="C16" s="24">
        <v>57000</v>
      </c>
      <c r="D16" s="19" t="s">
        <v>106</v>
      </c>
    </row>
    <row r="17" spans="1:4" x14ac:dyDescent="0.3">
      <c r="A17" s="25" t="s">
        <v>15</v>
      </c>
      <c r="B17" s="26">
        <v>34944</v>
      </c>
      <c r="C17" s="24">
        <v>50000</v>
      </c>
      <c r="D17" s="19" t="s">
        <v>107</v>
      </c>
    </row>
    <row r="18" spans="1:4" x14ac:dyDescent="0.3">
      <c r="A18" s="25" t="s">
        <v>63</v>
      </c>
      <c r="B18" s="26">
        <v>87753</v>
      </c>
      <c r="C18" s="24">
        <v>87000</v>
      </c>
      <c r="D18" s="19" t="s">
        <v>64</v>
      </c>
    </row>
    <row r="19" spans="1:4" ht="20.399999999999999" x14ac:dyDescent="0.3">
      <c r="A19" s="25" t="s">
        <v>110</v>
      </c>
      <c r="B19" s="26">
        <v>40870</v>
      </c>
      <c r="C19" s="24">
        <v>40000</v>
      </c>
      <c r="D19" s="19" t="s">
        <v>111</v>
      </c>
    </row>
    <row r="20" spans="1:4" x14ac:dyDescent="0.3">
      <c r="A20" s="25" t="s">
        <v>16</v>
      </c>
      <c r="B20" s="26">
        <v>79344</v>
      </c>
      <c r="C20" s="24">
        <v>90000</v>
      </c>
      <c r="D20" s="19" t="s">
        <v>66</v>
      </c>
    </row>
    <row r="21" spans="1:4" x14ac:dyDescent="0.3">
      <c r="A21" s="25" t="s">
        <v>17</v>
      </c>
      <c r="B21" s="26">
        <v>236200</v>
      </c>
      <c r="C21" s="24">
        <v>260000</v>
      </c>
      <c r="D21" s="30" t="s">
        <v>67</v>
      </c>
    </row>
    <row r="22" spans="1:4" x14ac:dyDescent="0.3">
      <c r="A22" s="25" t="s">
        <v>18</v>
      </c>
      <c r="B22" s="26">
        <v>64378</v>
      </c>
      <c r="C22" s="24">
        <v>70000</v>
      </c>
      <c r="D22" s="19" t="s">
        <v>68</v>
      </c>
    </row>
    <row r="23" spans="1:4" ht="20.399999999999999" x14ac:dyDescent="0.3">
      <c r="A23" s="25" t="s">
        <v>19</v>
      </c>
      <c r="B23" s="26">
        <v>304331</v>
      </c>
      <c r="C23" s="24">
        <v>290000</v>
      </c>
      <c r="D23" s="19" t="s">
        <v>69</v>
      </c>
    </row>
    <row r="24" spans="1:4" ht="12" customHeight="1" x14ac:dyDescent="0.3">
      <c r="A24" s="25" t="s">
        <v>20</v>
      </c>
      <c r="B24" s="26">
        <v>72709</v>
      </c>
      <c r="C24" s="24">
        <v>12000</v>
      </c>
      <c r="D24" s="19" t="s">
        <v>177</v>
      </c>
    </row>
    <row r="25" spans="1:4" x14ac:dyDescent="0.3">
      <c r="A25" s="25" t="s">
        <v>62</v>
      </c>
      <c r="B25" s="31">
        <v>963635</v>
      </c>
      <c r="C25" s="29">
        <f>SUM(C16:C24)</f>
        <v>956000</v>
      </c>
      <c r="D25" s="19"/>
    </row>
    <row r="26" spans="1:4" x14ac:dyDescent="0.3">
      <c r="A26" s="25" t="s">
        <v>58</v>
      </c>
      <c r="B26" s="32">
        <v>975635</v>
      </c>
      <c r="C26" s="33">
        <f>SUM(C14+C25)</f>
        <v>1032000</v>
      </c>
      <c r="D26" s="19"/>
    </row>
    <row r="27" spans="1:4" x14ac:dyDescent="0.3">
      <c r="A27" s="20" t="s">
        <v>70</v>
      </c>
      <c r="B27" s="21"/>
      <c r="C27" s="34"/>
      <c r="D27" s="19"/>
    </row>
    <row r="28" spans="1:4" x14ac:dyDescent="0.3">
      <c r="A28" s="20" t="s">
        <v>71</v>
      </c>
      <c r="B28" s="21"/>
      <c r="C28" s="24"/>
      <c r="D28" s="19"/>
    </row>
    <row r="29" spans="1:4" ht="20.399999999999999" x14ac:dyDescent="0.3">
      <c r="A29" s="25" t="s">
        <v>23</v>
      </c>
      <c r="B29" s="26">
        <v>145091</v>
      </c>
      <c r="C29" s="24">
        <v>120000</v>
      </c>
      <c r="D29" s="19" t="s">
        <v>72</v>
      </c>
    </row>
    <row r="30" spans="1:4" x14ac:dyDescent="0.3">
      <c r="A30" s="25" t="s">
        <v>73</v>
      </c>
      <c r="B30" s="26">
        <v>8157</v>
      </c>
      <c r="C30" s="24">
        <v>8000</v>
      </c>
      <c r="D30" s="19" t="s">
        <v>74</v>
      </c>
    </row>
    <row r="31" spans="1:4" x14ac:dyDescent="0.3">
      <c r="A31" s="25" t="s">
        <v>75</v>
      </c>
      <c r="B31" s="26">
        <v>18125</v>
      </c>
      <c r="C31" s="24">
        <v>12000</v>
      </c>
      <c r="D31" s="19" t="s">
        <v>76</v>
      </c>
    </row>
    <row r="32" spans="1:4" x14ac:dyDescent="0.3">
      <c r="A32" s="25" t="s">
        <v>24</v>
      </c>
      <c r="B32" s="26">
        <v>-4725</v>
      </c>
      <c r="C32" s="35">
        <v>8000</v>
      </c>
      <c r="D32" s="19" t="s">
        <v>77</v>
      </c>
    </row>
    <row r="33" spans="1:4" x14ac:dyDescent="0.3">
      <c r="A33" s="25" t="s">
        <v>71</v>
      </c>
      <c r="B33" s="32">
        <v>166648</v>
      </c>
      <c r="C33" s="33">
        <f>SUM(C29:C32)</f>
        <v>148000</v>
      </c>
      <c r="D33" s="19"/>
    </row>
    <row r="34" spans="1:4" x14ac:dyDescent="0.3">
      <c r="A34" s="20" t="s">
        <v>78</v>
      </c>
      <c r="B34" s="21"/>
      <c r="C34" s="36"/>
      <c r="D34" s="19"/>
    </row>
    <row r="35" spans="1:4" x14ac:dyDescent="0.3">
      <c r="A35" s="25" t="s">
        <v>26</v>
      </c>
      <c r="B35" s="26">
        <v>483069</v>
      </c>
      <c r="C35" s="36"/>
      <c r="D35" s="19"/>
    </row>
    <row r="36" spans="1:4" x14ac:dyDescent="0.3">
      <c r="A36" s="25" t="s">
        <v>27</v>
      </c>
      <c r="B36" s="26">
        <v>57968</v>
      </c>
      <c r="C36" s="36"/>
      <c r="D36" s="19"/>
    </row>
    <row r="37" spans="1:4" x14ac:dyDescent="0.3">
      <c r="A37" s="25" t="s">
        <v>28</v>
      </c>
      <c r="B37" s="26">
        <v>2160</v>
      </c>
      <c r="C37" s="36"/>
      <c r="D37" s="19"/>
    </row>
    <row r="38" spans="1:4" x14ac:dyDescent="0.3">
      <c r="A38" s="25" t="s">
        <v>29</v>
      </c>
      <c r="B38" s="26">
        <v>259</v>
      </c>
      <c r="C38" s="36"/>
      <c r="D38" s="19"/>
    </row>
    <row r="39" spans="1:4" x14ac:dyDescent="0.3">
      <c r="A39" s="25" t="s">
        <v>30</v>
      </c>
      <c r="B39" s="26">
        <v>732</v>
      </c>
      <c r="C39" s="36"/>
      <c r="D39" s="19"/>
    </row>
    <row r="40" spans="1:4" x14ac:dyDescent="0.3">
      <c r="A40" s="25" t="s">
        <v>31</v>
      </c>
      <c r="B40" s="26">
        <v>-732</v>
      </c>
      <c r="C40" s="36"/>
      <c r="D40" s="19"/>
    </row>
    <row r="41" spans="1:4" x14ac:dyDescent="0.3">
      <c r="A41" s="25" t="s">
        <v>79</v>
      </c>
      <c r="B41" s="26"/>
      <c r="C41" s="36"/>
      <c r="D41" s="19"/>
    </row>
    <row r="42" spans="1:4" x14ac:dyDescent="0.3">
      <c r="A42" s="25" t="s">
        <v>32</v>
      </c>
      <c r="B42" s="26">
        <v>68267</v>
      </c>
      <c r="C42" s="24"/>
      <c r="D42" s="19"/>
    </row>
    <row r="43" spans="1:4" x14ac:dyDescent="0.3">
      <c r="A43" s="25" t="s">
        <v>33</v>
      </c>
      <c r="B43" s="26">
        <v>8173</v>
      </c>
      <c r="C43" s="24"/>
      <c r="D43" s="19"/>
    </row>
    <row r="44" spans="1:4" x14ac:dyDescent="0.3">
      <c r="A44" s="25" t="s">
        <v>34</v>
      </c>
      <c r="B44" s="26">
        <v>305</v>
      </c>
      <c r="C44" s="24"/>
      <c r="D44" s="19"/>
    </row>
    <row r="45" spans="1:4" x14ac:dyDescent="0.3">
      <c r="A45" s="25" t="s">
        <v>35</v>
      </c>
      <c r="B45" s="26">
        <v>37</v>
      </c>
      <c r="C45" s="24"/>
      <c r="D45" s="19"/>
    </row>
    <row r="46" spans="1:4" x14ac:dyDescent="0.3">
      <c r="A46" s="25" t="s">
        <v>80</v>
      </c>
      <c r="B46" s="26">
        <v>366</v>
      </c>
      <c r="C46" s="24"/>
      <c r="D46" s="19"/>
    </row>
    <row r="47" spans="1:4" x14ac:dyDescent="0.3">
      <c r="A47" s="25" t="s">
        <v>36</v>
      </c>
      <c r="B47" s="26">
        <v>-1250</v>
      </c>
      <c r="C47" s="24"/>
      <c r="D47" s="19"/>
    </row>
    <row r="48" spans="1:4" x14ac:dyDescent="0.3">
      <c r="A48" s="25" t="s">
        <v>78</v>
      </c>
      <c r="B48" s="32">
        <v>619354</v>
      </c>
      <c r="C48" s="37">
        <v>645000</v>
      </c>
      <c r="D48" s="19" t="s">
        <v>81</v>
      </c>
    </row>
    <row r="49" spans="1:4" x14ac:dyDescent="0.3">
      <c r="A49" s="20" t="s">
        <v>82</v>
      </c>
      <c r="B49" s="21"/>
      <c r="C49" s="24"/>
      <c r="D49" s="19"/>
    </row>
    <row r="50" spans="1:4" x14ac:dyDescent="0.3">
      <c r="A50" s="25" t="s">
        <v>38</v>
      </c>
      <c r="B50" s="26">
        <v>22511</v>
      </c>
      <c r="C50" s="24">
        <v>30000</v>
      </c>
      <c r="D50" s="19" t="s">
        <v>83</v>
      </c>
    </row>
    <row r="51" spans="1:4" x14ac:dyDescent="0.3">
      <c r="A51" s="25" t="s">
        <v>39</v>
      </c>
      <c r="B51" s="26">
        <v>3548</v>
      </c>
      <c r="C51" s="24">
        <v>3600</v>
      </c>
      <c r="D51" s="19" t="s">
        <v>84</v>
      </c>
    </row>
    <row r="52" spans="1:4" x14ac:dyDescent="0.3">
      <c r="A52" s="25" t="s">
        <v>85</v>
      </c>
      <c r="B52" s="26">
        <v>6250</v>
      </c>
      <c r="C52" s="24">
        <v>6250</v>
      </c>
      <c r="D52" s="30" t="s">
        <v>86</v>
      </c>
    </row>
    <row r="53" spans="1:4" x14ac:dyDescent="0.3">
      <c r="A53" s="25" t="s">
        <v>40</v>
      </c>
      <c r="B53" s="26">
        <v>57505</v>
      </c>
      <c r="C53" s="24">
        <v>60000</v>
      </c>
      <c r="D53" s="19" t="s">
        <v>87</v>
      </c>
    </row>
    <row r="54" spans="1:4" x14ac:dyDescent="0.3">
      <c r="A54" s="25" t="s">
        <v>41</v>
      </c>
      <c r="B54" s="26">
        <v>2472</v>
      </c>
      <c r="C54" s="24">
        <v>2500</v>
      </c>
      <c r="D54" s="19" t="s">
        <v>88</v>
      </c>
    </row>
    <row r="55" spans="1:4" x14ac:dyDescent="0.3">
      <c r="A55" s="25" t="s">
        <v>43</v>
      </c>
      <c r="B55" s="26">
        <v>726</v>
      </c>
      <c r="C55" s="24">
        <v>800</v>
      </c>
      <c r="D55" s="19"/>
    </row>
    <row r="56" spans="1:4" x14ac:dyDescent="0.3">
      <c r="A56" s="25" t="s">
        <v>44</v>
      </c>
      <c r="B56" s="26">
        <v>10034</v>
      </c>
      <c r="C56" s="24">
        <v>11000</v>
      </c>
      <c r="D56" s="19" t="s">
        <v>89</v>
      </c>
    </row>
    <row r="57" spans="1:4" x14ac:dyDescent="0.3">
      <c r="A57" s="25" t="s">
        <v>45</v>
      </c>
      <c r="B57" s="26">
        <v>870</v>
      </c>
      <c r="C57" s="24">
        <v>900</v>
      </c>
      <c r="D57" s="38" t="s">
        <v>90</v>
      </c>
    </row>
    <row r="58" spans="1:4" x14ac:dyDescent="0.3">
      <c r="A58" s="25" t="s">
        <v>46</v>
      </c>
      <c r="B58" s="26">
        <v>2686</v>
      </c>
      <c r="C58" s="24">
        <v>2700</v>
      </c>
      <c r="D58" s="38" t="s">
        <v>91</v>
      </c>
    </row>
    <row r="59" spans="1:4" x14ac:dyDescent="0.3">
      <c r="A59" s="25" t="s">
        <v>47</v>
      </c>
      <c r="B59" s="26">
        <v>1248</v>
      </c>
      <c r="C59" s="24">
        <v>1300</v>
      </c>
      <c r="D59" s="38" t="s">
        <v>91</v>
      </c>
    </row>
    <row r="60" spans="1:4" x14ac:dyDescent="0.3">
      <c r="A60" s="25" t="s">
        <v>92</v>
      </c>
      <c r="B60" s="26">
        <v>300</v>
      </c>
      <c r="C60" s="24">
        <v>300</v>
      </c>
      <c r="D60" s="38" t="s">
        <v>93</v>
      </c>
    </row>
    <row r="61" spans="1:4" x14ac:dyDescent="0.3">
      <c r="A61" s="25" t="s">
        <v>49</v>
      </c>
      <c r="B61" s="26">
        <v>7860</v>
      </c>
      <c r="C61" s="24">
        <v>8000</v>
      </c>
      <c r="D61" s="19" t="s">
        <v>94</v>
      </c>
    </row>
    <row r="62" spans="1:4" x14ac:dyDescent="0.3">
      <c r="A62" s="25" t="s">
        <v>50</v>
      </c>
      <c r="B62" s="26">
        <v>48087</v>
      </c>
      <c r="C62" s="24">
        <v>46000</v>
      </c>
      <c r="D62" s="30" t="s">
        <v>95</v>
      </c>
    </row>
    <row r="63" spans="1:4" x14ac:dyDescent="0.3">
      <c r="A63" s="25" t="s">
        <v>52</v>
      </c>
      <c r="B63" s="26">
        <v>5606</v>
      </c>
      <c r="C63" s="24">
        <v>12000</v>
      </c>
      <c r="D63" s="19" t="s">
        <v>96</v>
      </c>
    </row>
    <row r="64" spans="1:4" x14ac:dyDescent="0.3">
      <c r="A64" s="25" t="s">
        <v>53</v>
      </c>
      <c r="B64" s="26">
        <v>129643</v>
      </c>
      <c r="C64" s="24">
        <v>130000</v>
      </c>
      <c r="D64" s="19"/>
    </row>
    <row r="65" spans="1:4" x14ac:dyDescent="0.3">
      <c r="A65" s="25" t="s">
        <v>54</v>
      </c>
      <c r="B65" s="26">
        <v>44200</v>
      </c>
      <c r="C65" s="24">
        <v>30000</v>
      </c>
      <c r="D65" s="19" t="s">
        <v>97</v>
      </c>
    </row>
    <row r="66" spans="1:4" x14ac:dyDescent="0.3">
      <c r="A66" s="25" t="s">
        <v>55</v>
      </c>
      <c r="B66" s="26">
        <v>2314</v>
      </c>
      <c r="C66" s="24">
        <v>2500</v>
      </c>
      <c r="D66" s="19"/>
    </row>
    <row r="67" spans="1:4" x14ac:dyDescent="0.3">
      <c r="A67" s="25" t="s">
        <v>56</v>
      </c>
      <c r="B67" s="26">
        <v>4911</v>
      </c>
      <c r="C67" s="24">
        <v>5000</v>
      </c>
      <c r="D67" s="19"/>
    </row>
    <row r="68" spans="1:4" x14ac:dyDescent="0.3">
      <c r="A68" s="25" t="s">
        <v>82</v>
      </c>
      <c r="B68" s="32">
        <v>360808</v>
      </c>
      <c r="C68" s="39">
        <f>SUM(C50:C67)</f>
        <v>352850</v>
      </c>
      <c r="D68" s="19"/>
    </row>
    <row r="69" spans="1:4" x14ac:dyDescent="0.3">
      <c r="A69" s="25" t="s">
        <v>70</v>
      </c>
      <c r="B69" s="32">
        <v>1146810</v>
      </c>
      <c r="C69" s="39">
        <f>C33+C68+C48</f>
        <v>1145850</v>
      </c>
      <c r="D69" s="19"/>
    </row>
    <row r="70" spans="1:4" x14ac:dyDescent="0.3">
      <c r="A70" s="40" t="s">
        <v>8</v>
      </c>
      <c r="B70" s="41">
        <v>-171175</v>
      </c>
      <c r="C70" s="42">
        <f>C26-C69</f>
        <v>-113850</v>
      </c>
      <c r="D70" s="19"/>
    </row>
    <row r="71" spans="1:4" x14ac:dyDescent="0.3">
      <c r="A71" s="9"/>
      <c r="B71" s="43"/>
      <c r="C71" s="44"/>
      <c r="D71" s="45"/>
    </row>
    <row r="72" spans="1:4" ht="27.6" x14ac:dyDescent="0.3">
      <c r="A72" s="9" t="s">
        <v>98</v>
      </c>
      <c r="B72" s="46">
        <v>97136</v>
      </c>
      <c r="C72" s="47">
        <v>97000</v>
      </c>
      <c r="D72" s="45" t="s">
        <v>99</v>
      </c>
    </row>
    <row r="73" spans="1:4" x14ac:dyDescent="0.3">
      <c r="D73" s="45"/>
    </row>
    <row r="74" spans="1:4" x14ac:dyDescent="0.3">
      <c r="A74" s="48" t="s">
        <v>100</v>
      </c>
      <c r="B74" s="49">
        <f>B70+B72</f>
        <v>-74039</v>
      </c>
      <c r="C74" s="49">
        <f>C70+C72</f>
        <v>-16850</v>
      </c>
      <c r="D74" s="45"/>
    </row>
  </sheetData>
  <mergeCells count="4">
    <mergeCell ref="A5:A6"/>
    <mergeCell ref="B5:B6"/>
    <mergeCell ref="C5:C6"/>
    <mergeCell ref="A7:B8"/>
  </mergeCells>
  <pageMargins left="0.75" right="0.75" top="1" bottom="1" header="0.5" footer="0.5"/>
  <pageSetup paperSize="9" orientation="landscape" horizontalDpi="4294967295" verticalDpi="4294967295" r:id="rId1"/>
  <headerFooter>
    <oddFooter>&amp;C&amp;1#&amp;"Calibri"&amp;8&amp;K000000Sensitivity: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Resultatrapport - (2023) (1)</vt:lpstr>
      <vt:lpstr>2023 Aktivitetssummering</vt:lpstr>
      <vt:lpstr>Notat</vt:lpstr>
      <vt:lpstr>Budsjett 2024 - forslag</vt:lpstr>
      <vt:lpstr>Budsjett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Resultatrapport</dc:title>
  <dc:creator>Hanne Tangen Nilsen</dc:creator>
  <cp:lastModifiedBy>Hanne Tangen Nilsen</cp:lastModifiedBy>
  <dcterms:created xsi:type="dcterms:W3CDTF">2023-06-06T19:13:31Z</dcterms:created>
  <dcterms:modified xsi:type="dcterms:W3CDTF">2024-03-04T20:29:14Z</dcterms:modified>
</cp:coreProperties>
</file>