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jtno-my.sharepoint.com/personal/terje_owrehagen_sjt_no/Documents/Privat/NIL/Aarsberetning-aarsmote-2025/"/>
    </mc:Choice>
  </mc:AlternateContent>
  <xr:revisionPtr revIDLastSave="5" documentId="8_{F07E1AED-FDDC-4D4A-BD74-86541B4508BC}" xr6:coauthVersionLast="47" xr6:coauthVersionMax="47" xr10:uidLastSave="{A0010486-8882-4867-9F0E-6B8B4E1DEF69}"/>
  <bookViews>
    <workbookView xWindow="-120" yWindow="-120" windowWidth="57840" windowHeight="15720" activeTab="2" xr2:uid="{F5D4B2A9-3A45-46EE-879B-87BB5A26DCEC}"/>
  </bookViews>
  <sheets>
    <sheet name="Budsjett 2024" sheetId="3" r:id="rId1"/>
    <sheet name="Resultatrapport - 2024" sheetId="4" r:id="rId2"/>
    <sheet name="Budsjett - (2025)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2" i="6" l="1"/>
  <c r="C40" i="6"/>
  <c r="C31" i="6"/>
  <c r="C19" i="6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30" i="4"/>
  <c r="R31" i="4"/>
  <c r="R32" i="4"/>
  <c r="R29" i="4"/>
  <c r="R28" i="4"/>
  <c r="S87" i="4"/>
  <c r="R87" i="4" s="1"/>
  <c r="R57" i="4"/>
  <c r="R53" i="4"/>
  <c r="R43" i="4"/>
  <c r="S42" i="4"/>
  <c r="R42" i="4" s="1"/>
  <c r="R39" i="4"/>
  <c r="R37" i="4"/>
  <c r="S33" i="4"/>
  <c r="R33" i="4" s="1"/>
  <c r="R26" i="4"/>
  <c r="R25" i="4"/>
  <c r="R24" i="4"/>
  <c r="R23" i="4"/>
  <c r="R22" i="4"/>
  <c r="R21" i="4"/>
  <c r="R20" i="4"/>
  <c r="S19" i="4"/>
  <c r="R18" i="4"/>
  <c r="R17" i="4"/>
  <c r="R16" i="4"/>
  <c r="R15" i="4"/>
  <c r="C80" i="3"/>
  <c r="C38" i="3"/>
  <c r="C81" i="3" s="1"/>
  <c r="C31" i="3"/>
  <c r="C82" i="3" s="1"/>
  <c r="C30" i="3"/>
  <c r="C17" i="3"/>
  <c r="C32" i="6" l="1"/>
  <c r="C83" i="6"/>
  <c r="S88" i="4"/>
  <c r="R88" i="4" s="1"/>
  <c r="S34" i="4"/>
  <c r="R34" i="4" s="1"/>
  <c r="R19" i="4"/>
  <c r="C84" i="6" l="1"/>
  <c r="S89" i="4"/>
  <c r="R89" i="4" s="1"/>
</calcChain>
</file>

<file path=xl/sharedStrings.xml><?xml version="1.0" encoding="utf-8"?>
<sst xmlns="http://schemas.openxmlformats.org/spreadsheetml/2006/main" count="365" uniqueCount="185">
  <si>
    <t>Resultatrapport</t>
  </si>
  <si>
    <t>Nittedal Idrettslag</t>
  </si>
  <si>
    <t>Resultat (2024)</t>
  </si>
  <si>
    <t>Regnskapskonto</t>
  </si>
  <si>
    <t>Jan</t>
  </si>
  <si>
    <t>Mars</t>
  </si>
  <si>
    <t>April</t>
  </si>
  <si>
    <t>Mai</t>
  </si>
  <si>
    <t>Juni</t>
  </si>
  <si>
    <t>Juli</t>
  </si>
  <si>
    <t>Aug</t>
  </si>
  <si>
    <t>Periode</t>
  </si>
  <si>
    <t>Endring</t>
  </si>
  <si>
    <t>Driftsresultat</t>
  </si>
  <si>
    <r>
      <t>   </t>
    </r>
    <r>
      <rPr>
        <b/>
        <sz val="10"/>
        <color theme="1"/>
        <rFont val="Aptos Narrow"/>
        <family val="2"/>
        <scheme val="minor"/>
      </rPr>
      <t>Driftsinntekter</t>
    </r>
  </si>
  <si>
    <r>
      <t>      </t>
    </r>
    <r>
      <rPr>
        <b/>
        <sz val="10"/>
        <color theme="1"/>
        <rFont val="Aptos Narrow"/>
        <family val="2"/>
        <scheme val="minor"/>
      </rPr>
      <t>Salgsinntekter</t>
    </r>
  </si>
  <si>
    <t>         3020 Sponsorinntekter, avgiftspliktig</t>
  </si>
  <si>
    <t>         3021 Skiltreklame, avg. pl.</t>
  </si>
  <si>
    <t>         3120 Sponsorinntekter, avgiftsfri</t>
  </si>
  <si>
    <r>
      <t>      </t>
    </r>
    <r>
      <rPr>
        <b/>
        <sz val="10"/>
        <color theme="1"/>
        <rFont val="Aptos Narrow"/>
        <family val="2"/>
        <scheme val="minor"/>
      </rPr>
      <t>Annen driftsinntekt</t>
    </r>
  </si>
  <si>
    <t>         3400 Offentlig tilskudd</t>
  </si>
  <si>
    <t>         3440 Andre tilskudd</t>
  </si>
  <si>
    <t>         3721 Dugnadsinntekt,lodd og kalendersalg</t>
  </si>
  <si>
    <t>         3930 Treningsavgift</t>
  </si>
  <si>
    <t>         3941 Salg utstyr</t>
  </si>
  <si>
    <t>         3950 Inntekter egne arrangement</t>
  </si>
  <si>
    <t>         3990 Annen inntekt</t>
  </si>
  <si>
    <r>
      <t>   </t>
    </r>
    <r>
      <rPr>
        <b/>
        <sz val="10"/>
        <color theme="1"/>
        <rFont val="Aptos Narrow"/>
        <family val="2"/>
        <scheme val="minor"/>
      </rPr>
      <t>Driftskostnader</t>
    </r>
  </si>
  <si>
    <r>
      <t>      </t>
    </r>
    <r>
      <rPr>
        <b/>
        <sz val="10"/>
        <color theme="1"/>
        <rFont val="Aptos Narrow"/>
        <family val="2"/>
        <scheme val="minor"/>
      </rPr>
      <t>Varekostnad</t>
    </r>
  </si>
  <si>
    <t>         4100 Innkjøp utstyr, rekvisita etc</t>
  </si>
  <si>
    <t>         4230 Premier</t>
  </si>
  <si>
    <t>         4250 Trening - samling</t>
  </si>
  <si>
    <t>         4301 Innkjøp kioskvarer</t>
  </si>
  <si>
    <t>         4410 Utdanning og kurs</t>
  </si>
  <si>
    <r>
      <t>      </t>
    </r>
    <r>
      <rPr>
        <b/>
        <sz val="10"/>
        <color theme="1"/>
        <rFont val="Aptos Narrow"/>
        <family val="2"/>
        <scheme val="minor"/>
      </rPr>
      <t>Lønnskostnad</t>
    </r>
  </si>
  <si>
    <t>         5000 Lønn til ansatte</t>
  </si>
  <si>
    <t>         5020 Feriepenger</t>
  </si>
  <si>
    <t>         5095 Periodisering av lønn</t>
  </si>
  <si>
    <t>         5096 Periodisering av feriepenger</t>
  </si>
  <si>
    <t>         5210 Fri telefon</t>
  </si>
  <si>
    <t>         5290 Motkonto for gruppe 52</t>
  </si>
  <si>
    <t>         5400 Arbeidsgiveravgift</t>
  </si>
  <si>
    <t>         5401 Arbeidsgiveravgift av opptjente feriepenger</t>
  </si>
  <si>
    <t>         5495 Periodisering av arbeidsgiveravgift</t>
  </si>
  <si>
    <t>         5496 Periodisering av arbeidsgiveravgift av opptjente feriepenger</t>
  </si>
  <si>
    <t>         5510 Trekkpliktig del av reise</t>
  </si>
  <si>
    <t>         5800 Refusjon av sykepenger</t>
  </si>
  <si>
    <r>
      <t>      </t>
    </r>
    <r>
      <rPr>
        <b/>
        <sz val="10"/>
        <color theme="1"/>
        <rFont val="Aptos Narrow"/>
        <family val="2"/>
        <scheme val="minor"/>
      </rPr>
      <t>Annen driftskostnad</t>
    </r>
  </si>
  <si>
    <t>         6340 Lys, varme</t>
  </si>
  <si>
    <t>         6550 Driftsmateriale</t>
  </si>
  <si>
    <t>         6552 Datautstyr (software)</t>
  </si>
  <si>
    <t>         6600 Reparasjon og vedlikehold bygninger</t>
  </si>
  <si>
    <t>         6620 Reparasjon og vedlikehold anlegg, utstyr etc.</t>
  </si>
  <si>
    <t>         6690 Reparasjon og vedlikehold annet</t>
  </si>
  <si>
    <t>         6800 Kontorrekvisita</t>
  </si>
  <si>
    <t>         6860 Møte, kurs, oppdatering o l</t>
  </si>
  <si>
    <t>         6900 Telefon</t>
  </si>
  <si>
    <t>         7100 Bilgodtgjørelse, oppgavepliktig</t>
  </si>
  <si>
    <t>         7130 Reisekostnad, oppgavepliktig</t>
  </si>
  <si>
    <t>         7140 Godtgjørelse</t>
  </si>
  <si>
    <t>         7150 Diettkostnad, oppgavepliktig</t>
  </si>
  <si>
    <t>         7190 Annen kostnadsgodtgjørelse</t>
  </si>
  <si>
    <t>         7330 Dugnadskostnader</t>
  </si>
  <si>
    <t>         7340 Kostnader egne arrangement</t>
  </si>
  <si>
    <t>         7400 Medlemskontingenter</t>
  </si>
  <si>
    <t>         7420 Gaver og premier</t>
  </si>
  <si>
    <t>         7500 Forsikringspremie</t>
  </si>
  <si>
    <t>         7650 Påmelding cuper og arrangement</t>
  </si>
  <si>
    <t>         7660 Støtte til samlinger, renn og andre utgifter</t>
  </si>
  <si>
    <t>         7760 Bøter, gebyrer og lisenser til kretsen/forbund</t>
  </si>
  <si>
    <t>         7770 Bank og kortgebyrer</t>
  </si>
  <si>
    <t>         7775 Gebyrer Spoortz til fordeling</t>
  </si>
  <si>
    <t>         7790 Diverse kostnader</t>
  </si>
  <si>
    <t>(2023)</t>
  </si>
  <si>
    <t>Resultat (2023)</t>
  </si>
  <si>
    <t>Budsjett2024</t>
  </si>
  <si>
    <t>Kommentar budsjett/resultar</t>
  </si>
  <si>
    <t>Hva kan vi få av andre inntekter??</t>
  </si>
  <si>
    <t>Feil i fordeling skiltreklame fra 2022 som nå er rettet opp.</t>
  </si>
  <si>
    <t>Fordeling skiltreklame 6-19 år hovedlaget. Redusert pga færre antall medlemmer enn 2022.</t>
  </si>
  <si>
    <t>         3091 Inntekt til fordeling i gruppene</t>
  </si>
  <si>
    <t xml:space="preserve">Bunnpris - sponsorrabatt </t>
  </si>
  <si>
    <t>Wurth</t>
  </si>
  <si>
    <t>         3200 Salgsinntekt, utenfor avgiftsområdet</t>
  </si>
  <si>
    <t>Driftsinntekt fra Nittedal kommune,  driftstilskudd fra kommunen</t>
  </si>
  <si>
    <t xml:space="preserve">Utstyrstilskudd - økn til 15.000 pga vi skal kjøpe mer utstyr enn fjoråret -  Idrettstilskudd, basert på 6-19 medlemsmasse 29.000. </t>
  </si>
  <si>
    <t>         3450 Norges idretsforbund, LAM</t>
  </si>
  <si>
    <t>LAM-midler basert på medlemsantall 6-19</t>
  </si>
  <si>
    <t>         3460 Norges idretsforbund, Momskopenasjon</t>
  </si>
  <si>
    <t>Tilsvarende som for 2022 fordi driftskostnader er omtrent likt.  Beregning er basert på alle driftskostnader minus påmeldingavgift som ikke er momsbelagt.</t>
  </si>
  <si>
    <t xml:space="preserve">Loddugnader (45.000*2). Blitt resultatført på 3950 dvs Vipps. Kontantbeløp her. </t>
  </si>
  <si>
    <t>         3920 Medlemskontingent</t>
  </si>
  <si>
    <t>Overskudd treningsavgift fra hovedlaget til fordeling 6-19 år, 20790 for 2023.</t>
  </si>
  <si>
    <t>Klubbtøy, antar vi selger litt mer, bør imidlertid satse på kampanje tidlig på sesong som før (sende på mail, be om at de gir tilbakemelding på mail, ta opp bestilling i mars, sjekke mot lager, og etterbestille umiddelbart om vi mangler noe</t>
  </si>
  <si>
    <t xml:space="preserve">Budsjett inkl ikke loddugnadsbudsjett 90.000 som ligger på konto 3721, men bla 165000 Nittedalslekene, 35.000 øvrige arrangement. Påmeldingsavgift fakturert egne utøvere 100.000 </t>
  </si>
  <si>
    <t>12000 Kunstutstilling+Bamafruktrefusjon</t>
  </si>
  <si>
    <t>         3992 Ovf hovedlag</t>
  </si>
  <si>
    <t>Overf hovedlag fordeling basert på 6-19 medlemsmasse. 19696 2023.</t>
  </si>
  <si>
    <t>Treningstøy 50.000, diverse 20.000, Treningsutstyr 30.000 (1 hekk 16.000 bla.)</t>
  </si>
  <si>
    <t>Medaljer</t>
  </si>
  <si>
    <t>2023 negativt pga refusjon.</t>
  </si>
  <si>
    <t>         5890 Annen refusjon</t>
  </si>
  <si>
    <t>Årlig justering. Usikkert, budsjettert med ca 5% lønnsoppgjør</t>
  </si>
  <si>
    <t>Som 2023</t>
  </si>
  <si>
    <t>Diverse</t>
  </si>
  <si>
    <t>         6630 Drift/vedlikehold av uteanlegget</t>
  </si>
  <si>
    <t>Skifte av grus+sand</t>
  </si>
  <si>
    <t>Vinger Vaktmesterservice - 2*vask</t>
  </si>
  <si>
    <t>         6810 Data</t>
  </si>
  <si>
    <t>Sportslig ansvarlig/trenere utlegg NES+stevner</t>
  </si>
  <si>
    <t>Sportslig ansvarlig/trenere reise</t>
  </si>
  <si>
    <t>Reisekostnader UM trener</t>
  </si>
  <si>
    <t>         7160 Diettkostnad, ikke oppgavepliktig</t>
  </si>
  <si>
    <t>Bompenger trener</t>
  </si>
  <si>
    <t>Loddugnad</t>
  </si>
  <si>
    <t>Løpstevne, Friidrettscamp, Nittedalslekene, Klubbstevne</t>
  </si>
  <si>
    <t>Friidrettens venner medl.</t>
  </si>
  <si>
    <t>Gavekort, diverse til sosialt - 6) gavekort sport1, 11)coop, europris, 12) gavekort</t>
  </si>
  <si>
    <t>Fullårseffekt av endret forsikring.</t>
  </si>
  <si>
    <t>Alt blir ikke motfakturert (budsjettert med ca 100.000 pt)</t>
  </si>
  <si>
    <t>Bonusutbetaling NM junior/senior</t>
  </si>
  <si>
    <t>6500 er forbundsavgift, de 3000 har blitt fakturert utøver.</t>
  </si>
  <si>
    <t>         7830 Konstaterte tap på fordringer</t>
  </si>
  <si>
    <t>Avvik fra budsjett 2024</t>
  </si>
  <si>
    <t>Alge-timing</t>
  </si>
  <si>
    <t>         3620 Annen leieinntekt</t>
  </si>
  <si>
    <t>Sept</t>
  </si>
  <si>
    <t>Wurth. Kom på rad 3020.</t>
  </si>
  <si>
    <t>Okt</t>
  </si>
  <si>
    <t>         6790 Annen fremmed tjeneste</t>
  </si>
  <si>
    <t>         5900 Gaver til ansatte</t>
  </si>
  <si>
    <t>         3992 Ovf fra hovedlag</t>
  </si>
  <si>
    <t>Des</t>
  </si>
  <si>
    <t>Nov</t>
  </si>
  <si>
    <t>Feb</t>
  </si>
  <si>
    <t>(2024)</t>
  </si>
  <si>
    <t>Ført på 3990 - Driftsinntekt fra Nittedal kommune,  driftstilskudd fra kommunen</t>
  </si>
  <si>
    <t>Kommentar</t>
  </si>
  <si>
    <t>Budsjett 2025</t>
  </si>
  <si>
    <t>Fordeling skiltreklame 6-19 år hovedlaget</t>
  </si>
  <si>
    <t>Wurth. Må følges opp personlig tidlig på året for at vi skal få den.</t>
  </si>
  <si>
    <t>Samme som for 2024</t>
  </si>
  <si>
    <t>LAM-midler basert på medlemsantall 6-19). Samme som for 2024.</t>
  </si>
  <si>
    <t xml:space="preserve">Samme som 2024. </t>
  </si>
  <si>
    <t>Årlig justering. Budsjettert med ca 5% lønnsoppgjør</t>
  </si>
  <si>
    <t>Vask av banen - må forhandl denne ned. Fikk 2 vasker for 70.000 tidligere. Dette er kun en vask</t>
  </si>
  <si>
    <t>Adobe og Telia Meike</t>
  </si>
  <si>
    <t xml:space="preserve">Jan: vippsinnbetaling, Feb: påmeldingavgift 3000, Mars: påmeldingavgift 3000 April:7500 friidrettstreningsleir, påmeldingsavgift 36525,-, Vipps Loddugnad april 27.298, Mai: 1500 friidrettstreningsleir, Stevne mai: 5405 vipps+8950 påmelding, Juni: vipps 3505, påmelding egne 1800, Juli: påmelding arr 3190, august: vipps 28750+påmelding egne 27600, sept 4450 påmeld egne, påmeld arr 123725, vipps 4354, nov 42508, påmelding egne 10804, des påmelding egne 12555 påmelding egne </t>
  </si>
  <si>
    <t>99734 påmelding egne, Friidrett treningsleir 9000, Vipps kiosk 42014, Påmelding arr 135865, Vipps loddugnad 27298+42508=69806</t>
  </si>
  <si>
    <t>Premier til stevner</t>
  </si>
  <si>
    <t>Loddugnad premier</t>
  </si>
  <si>
    <t xml:space="preserve">Wurth. </t>
  </si>
  <si>
    <t>Kommentar resultat</t>
  </si>
  <si>
    <t>Premier og lodd - loddugnad</t>
  </si>
  <si>
    <t>Alge timing</t>
  </si>
  <si>
    <t>Ca 100.000 er fakturert, resten er som følge av gave fra stiftelse, og noe tap. Bør ses på rutinene.</t>
  </si>
  <si>
    <r>
      <t xml:space="preserve">Idrettstilskudd. Alt annet vi fikk inn på denne konto i fjor var resultat av søknader på stiftelser. </t>
    </r>
    <r>
      <rPr>
        <sz val="10"/>
        <color rgb="FFFF0000"/>
        <rFont val="Aptos Display"/>
        <family val="2"/>
        <scheme val="major"/>
      </rPr>
      <t>Kan evt sette en ambisjon?</t>
    </r>
  </si>
  <si>
    <t>Loddugnad kontanter.</t>
  </si>
  <si>
    <r>
      <t xml:space="preserve">Skifte av grus+sand (ble ikke gjort i 2024, men kanskje i </t>
    </r>
    <r>
      <rPr>
        <sz val="10"/>
        <color rgb="FFFF0000"/>
        <rFont val="Aptos Display"/>
        <family val="2"/>
        <scheme val="major"/>
      </rPr>
      <t>2025</t>
    </r>
    <r>
      <rPr>
        <sz val="10"/>
        <color rgb="FF000000"/>
        <rFont val="Aptos Display"/>
        <family val="2"/>
        <scheme val="major"/>
      </rPr>
      <t>?)</t>
    </r>
  </si>
  <si>
    <t xml:space="preserve">Det meste skal motfaktureres. Legges på konto 3950. </t>
  </si>
  <si>
    <r>
      <t>Som fjoråret: 99734 påmelding egne</t>
    </r>
    <r>
      <rPr>
        <sz val="10"/>
        <color rgb="FFFF0000"/>
        <rFont val="Aptos Display"/>
        <family val="2"/>
        <scheme val="major"/>
      </rPr>
      <t xml:space="preserve"> (eventuelt øke siden vi ikke har noen gavereduksjon fra stiftelse?)</t>
    </r>
    <r>
      <rPr>
        <sz val="10"/>
        <color rgb="FF000000"/>
        <rFont val="Aptos Display"/>
        <family val="2"/>
        <scheme val="major"/>
      </rPr>
      <t>, Friidrett treningsleir 9000, Vipps kiosk 42014, Påmelding arr 135865, Vipps loddugnad 27298+42508=69806</t>
    </r>
  </si>
  <si>
    <t>Overf hovedlag fordeling basert på 6-19 medlemsmasse.</t>
  </si>
  <si>
    <t>6500 er forbundsavgift</t>
  </si>
  <si>
    <r>
      <t>Treningstøy 50.000, diverse 20.000, Treningsutstyr 30.000+</t>
    </r>
    <r>
      <rPr>
        <sz val="10"/>
        <color rgb="FFFF0000"/>
        <rFont val="Aptos Display"/>
        <family val="2"/>
        <scheme val="major"/>
      </rPr>
      <t>Utstyr som vi fikk forsikringspenger for i 2024 kr 62500, men som vi må kjøpe inn i 2025. Vi har også utestående en sum på kr 55.000 vi ikke har fått inn fra forsikringsselskapet. Har vi kontroll på disse to hva det er og når det skal kjøpes inn?</t>
    </r>
  </si>
  <si>
    <r>
      <t xml:space="preserve">Tilskudd utstyr. Dette må søkes på i feb/mars. </t>
    </r>
    <r>
      <rPr>
        <sz val="10"/>
        <color rgb="FFFF0000"/>
        <rFont val="Aptos Display"/>
        <family val="2"/>
        <scheme val="major"/>
      </rPr>
      <t>Viktig</t>
    </r>
    <r>
      <rPr>
        <sz val="10"/>
        <color rgb="FF000000"/>
        <rFont val="Aptos Display"/>
        <family val="2"/>
        <scheme val="major"/>
      </rPr>
      <t>: vi kjøpte utstyr for over 250.000 i 2024</t>
    </r>
  </si>
  <si>
    <t>Må øke avgift minst med 100.000 = hva jeg har lagt til her - Allikevel stort minus på driftsresultat.</t>
  </si>
  <si>
    <t xml:space="preserve">Fordeling skiltreklame 2023 6-19 år hovedlaget. </t>
  </si>
  <si>
    <t>Glemt å søke om utstyrstilskudd ca kr 15.000,  idrettstilskudd kom på kontoen annet tilskudd (30.000)</t>
  </si>
  <si>
    <t>Idrettstilskudd 30.000, Sparebankstiftelsen tidtakingsutstyr + idrettsutstyr 200.000.  Sparebankstiftelsen Jevnaker-Lunner-Gran 110.0000+40.000</t>
  </si>
  <si>
    <t>Blitt resultatført på 3950 dvs Vipps. Kontantbeløp her. Kr 4601 i vårdugnaden. Kontantbeløp høst ble vippset inn.</t>
  </si>
  <si>
    <t xml:space="preserve">Overskudd treningsavgift fra hovedlaget til fordeling 6-19 år kr 48940,-. </t>
  </si>
  <si>
    <t xml:space="preserve">Overf hovedlag fordeling basert på 6-19 medlemsmasse. Kr 25971,- </t>
  </si>
  <si>
    <r>
      <t xml:space="preserve">12.000 utdeling kunstkatalog </t>
    </r>
    <r>
      <rPr>
        <sz val="10"/>
        <color rgb="FFFF0000"/>
        <rFont val="Aptos Display"/>
        <family val="2"/>
        <scheme val="major"/>
      </rPr>
      <t>(må spørre om i februar)</t>
    </r>
    <r>
      <rPr>
        <sz val="10"/>
        <color rgb="FF000000"/>
        <rFont val="Aptos Display"/>
        <family val="2"/>
        <scheme val="major"/>
      </rPr>
      <t>. Driftstilskudd fra kommunen 145.200</t>
    </r>
  </si>
  <si>
    <r>
      <t>Driftstilskudd fra kommunen 60.000, Forsikringpenger kr 62.467,- 1.del utbetalt, men ikke kjøpt utstyr.</t>
    </r>
    <r>
      <rPr>
        <sz val="10"/>
        <color rgb="FFFF0000"/>
        <rFont val="Aptos Display"/>
        <family val="2"/>
        <scheme val="major"/>
      </rPr>
      <t xml:space="preserve"> Andre del av forsikringpremie neste år - ca 55.000. </t>
    </r>
    <r>
      <rPr>
        <sz val="10"/>
        <color rgb="FF000000"/>
        <rFont val="Aptos Display"/>
        <family val="2"/>
        <scheme val="major"/>
      </rPr>
      <t>Glemte å be om utdeling av kunstkatalog  på kr. 12.000</t>
    </r>
  </si>
  <si>
    <t>19655,- idrettutstyr, 8125 Algetiming, 187375 IDK Tidtakingsutstyr.</t>
  </si>
  <si>
    <t>Årlig justering. Budsjetterte med ca 5% lønnsoppgjør</t>
  </si>
  <si>
    <t xml:space="preserve">Før på 6600. Budsjetterte med Vinger Vaktmetertjenester, men fått ny leverandør som er veldig mye dyrere. </t>
  </si>
  <si>
    <t>23.000  over budsjett, se linje 6690. Vask av banen. Ny leverandør som bør utfordres på pris.</t>
  </si>
  <si>
    <t>Skifte av grus+sand. Ble ikke gjennomført.</t>
  </si>
  <si>
    <t>Kostnader til loddugnad er ført på 4230 og 7420</t>
  </si>
  <si>
    <t>Startkontigent som skulle vært ført på 7650</t>
  </si>
  <si>
    <t>Premier til stevner, Tiril 1000,- bonus skulle været på 7760, noe loddinnkjøp</t>
  </si>
  <si>
    <t>Som 2023. Blir fordelt regnskapsmessig ut per måned.</t>
  </si>
  <si>
    <t>Ført på 7420, men kun 1000</t>
  </si>
  <si>
    <r>
      <t>Bunnpris - sponsorrabatt .</t>
    </r>
    <r>
      <rPr>
        <sz val="10"/>
        <color rgb="FFFF0000"/>
        <rFont val="Aptos Display"/>
        <family val="2"/>
        <scheme val="major"/>
      </rPr>
      <t xml:space="preserve"> Denne kom ikke usikker på hvorfor?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</si>
</sst>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;[Red]#,##0"/>
  </numFmts>
  <fonts count="3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5.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b/>
      <sz val="10"/>
      <color theme="1"/>
      <name val="Aptos Display"/>
      <family val="2"/>
      <scheme val="major"/>
    </font>
    <font>
      <sz val="11"/>
      <color rgb="FF000000"/>
      <name val="Aptos Narrow"/>
      <family val="2"/>
      <scheme val="minor"/>
    </font>
    <font>
      <sz val="10"/>
      <color theme="1"/>
      <name val="Aptos Display"/>
      <family val="2"/>
      <scheme val="major"/>
    </font>
    <font>
      <b/>
      <sz val="10"/>
      <color rgb="FFFF0000"/>
      <name val="Aptos Display"/>
      <family val="2"/>
      <scheme val="major"/>
    </font>
    <font>
      <sz val="10"/>
      <color rgb="FF000000"/>
      <name val="Aptos Display"/>
      <family val="2"/>
      <scheme val="major"/>
    </font>
    <font>
      <b/>
      <sz val="10"/>
      <color rgb="FF000000"/>
      <name val="Aptos Display"/>
      <family val="2"/>
      <scheme val="major"/>
    </font>
    <font>
      <sz val="10"/>
      <color rgb="FFFF0000"/>
      <name val="Aptos Display"/>
      <family val="2"/>
      <scheme val="major"/>
    </font>
    <font>
      <b/>
      <sz val="10"/>
      <color rgb="FFFF0000"/>
      <name val="Aptos Narrow"/>
      <family val="2"/>
      <scheme val="minor"/>
    </font>
    <font>
      <sz val="11"/>
      <color theme="9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color rgb="FF92D050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 tint="4.9989318521683403E-2"/>
      <name val="Aptos Display"/>
      <family val="2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7E8E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2C2C2"/>
      </left>
      <right style="thin">
        <color rgb="FFC2C2C2"/>
      </right>
      <top style="thin">
        <color rgb="FFC2C2C2"/>
      </top>
      <bottom style="thin">
        <color rgb="FFC2C2C2"/>
      </bottom>
      <diagonal/>
    </border>
    <border>
      <left style="thin">
        <color rgb="FFC2C2C2"/>
      </left>
      <right/>
      <top style="thin">
        <color rgb="FFC2C2C2"/>
      </top>
      <bottom style="thin">
        <color rgb="FFC2C2C2"/>
      </bottom>
      <diagonal/>
    </border>
    <border>
      <left/>
      <right/>
      <top style="thin">
        <color rgb="FFC2C2C2"/>
      </top>
      <bottom style="thin">
        <color rgb="FFC2C2C2"/>
      </bottom>
      <diagonal/>
    </border>
    <border>
      <left/>
      <right style="thin">
        <color rgb="FFC2C2C2"/>
      </right>
      <top style="thin">
        <color rgb="FFC2C2C2"/>
      </top>
      <bottom style="thin">
        <color rgb="FFC2C2C2"/>
      </bottom>
      <diagonal/>
    </border>
    <border>
      <left style="thin">
        <color rgb="FFC2C2C2"/>
      </left>
      <right style="thin">
        <color rgb="FFC2C2C2"/>
      </right>
      <top style="thin">
        <color rgb="FFC2C2C2"/>
      </top>
      <bottom/>
      <diagonal/>
    </border>
    <border>
      <left style="thin">
        <color rgb="FFC2C2C2"/>
      </left>
      <right style="thin">
        <color rgb="FFC2C2C2"/>
      </right>
      <top/>
      <bottom style="thin">
        <color rgb="FFC2C2C2"/>
      </bottom>
      <diagonal/>
    </border>
    <border>
      <left style="thin">
        <color rgb="FFC2C2C2"/>
      </left>
      <right/>
      <top style="thin">
        <color rgb="FFC2C2C2"/>
      </top>
      <bottom/>
      <diagonal/>
    </border>
    <border>
      <left/>
      <right/>
      <top style="thin">
        <color rgb="FFC2C2C2"/>
      </top>
      <bottom/>
      <diagonal/>
    </border>
    <border>
      <left/>
      <right style="thin">
        <color rgb="FFC2C2C2"/>
      </right>
      <top style="thin">
        <color rgb="FFC2C2C2"/>
      </top>
      <bottom/>
      <diagonal/>
    </border>
    <border>
      <left style="thin">
        <color rgb="FFC2C2C2"/>
      </left>
      <right/>
      <top/>
      <bottom style="thin">
        <color rgb="FFC2C2C2"/>
      </bottom>
      <diagonal/>
    </border>
    <border>
      <left/>
      <right/>
      <top/>
      <bottom style="thin">
        <color rgb="FFC2C2C2"/>
      </bottom>
      <diagonal/>
    </border>
    <border>
      <left/>
      <right style="thin">
        <color rgb="FFC2C2C2"/>
      </right>
      <top/>
      <bottom style="thin">
        <color rgb="FFC2C2C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2C2C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</cellStyleXfs>
  <cellXfs count="106">
    <xf numFmtId="0" fontId="0" fillId="0" borderId="0" xfId="0"/>
    <xf numFmtId="49" fontId="19" fillId="0" borderId="0" xfId="0" applyNumberFormat="1" applyFont="1"/>
    <xf numFmtId="49" fontId="20" fillId="0" borderId="0" xfId="0" applyNumberFormat="1" applyFont="1"/>
    <xf numFmtId="49" fontId="16" fillId="0" borderId="0" xfId="0" applyNumberFormat="1" applyFont="1"/>
    <xf numFmtId="0" fontId="18" fillId="33" borderId="10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vertical="top" wrapText="1"/>
    </xf>
    <xf numFmtId="0" fontId="18" fillId="0" borderId="10" xfId="0" applyFont="1" applyBorder="1" applyAlignment="1">
      <alignment vertical="top"/>
    </xf>
    <xf numFmtId="0" fontId="0" fillId="0" borderId="10" xfId="0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0" fontId="21" fillId="0" borderId="10" xfId="0" applyFont="1" applyBorder="1" applyAlignment="1">
      <alignment vertical="top"/>
    </xf>
    <xf numFmtId="49" fontId="20" fillId="0" borderId="20" xfId="0" applyNumberFormat="1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22" fillId="0" borderId="0" xfId="0" applyFont="1"/>
    <xf numFmtId="164" fontId="23" fillId="0" borderId="0" xfId="1" applyNumberFormat="1" applyFont="1" applyFill="1" applyAlignment="1">
      <alignment wrapText="1"/>
    </xf>
    <xf numFmtId="49" fontId="23" fillId="0" borderId="0" xfId="43" applyNumberFormat="1" applyFont="1" applyAlignment="1">
      <alignment wrapText="1"/>
    </xf>
    <xf numFmtId="164" fontId="25" fillId="0" borderId="0" xfId="1" applyNumberFormat="1" applyFont="1" applyFill="1" applyAlignment="1">
      <alignment wrapText="1"/>
    </xf>
    <xf numFmtId="0" fontId="25" fillId="0" borderId="0" xfId="43" applyFont="1" applyAlignment="1">
      <alignment wrapText="1"/>
    </xf>
    <xf numFmtId="0" fontId="27" fillId="34" borderId="23" xfId="43" applyFont="1" applyFill="1" applyBorder="1" applyAlignment="1">
      <alignment vertical="top" wrapText="1"/>
    </xf>
    <xf numFmtId="0" fontId="26" fillId="34" borderId="25" xfId="43" applyFont="1" applyFill="1" applyBorder="1" applyAlignment="1">
      <alignment vertical="top" wrapText="1"/>
    </xf>
    <xf numFmtId="164" fontId="28" fillId="34" borderId="0" xfId="1" applyNumberFormat="1" applyFont="1" applyFill="1" applyAlignment="1">
      <alignment vertical="top" wrapText="1"/>
    </xf>
    <xf numFmtId="0" fontId="27" fillId="34" borderId="0" xfId="43" applyFont="1" applyFill="1" applyAlignment="1">
      <alignment vertical="top" wrapText="1"/>
    </xf>
    <xf numFmtId="0" fontId="29" fillId="34" borderId="0" xfId="43" applyFont="1" applyFill="1" applyAlignment="1">
      <alignment vertical="top" wrapText="1"/>
    </xf>
    <xf numFmtId="0" fontId="22" fillId="0" borderId="12" xfId="0" applyFont="1" applyBorder="1" applyAlignment="1">
      <alignment vertical="top" wrapText="1"/>
    </xf>
    <xf numFmtId="0" fontId="25" fillId="34" borderId="11" xfId="0" applyFont="1" applyFill="1" applyBorder="1" applyAlignment="1">
      <alignment vertical="top" wrapText="1"/>
    </xf>
    <xf numFmtId="0" fontId="25" fillId="34" borderId="0" xfId="0" applyFont="1" applyFill="1" applyAlignment="1">
      <alignment vertical="top" wrapText="1"/>
    </xf>
    <xf numFmtId="164" fontId="25" fillId="34" borderId="12" xfId="1" applyNumberFormat="1" applyFont="1" applyFill="1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164" fontId="25" fillId="34" borderId="20" xfId="1" applyNumberFormat="1" applyFont="1" applyFill="1" applyBorder="1" applyAlignment="1">
      <alignment vertical="top" wrapText="1"/>
    </xf>
    <xf numFmtId="0" fontId="23" fillId="35" borderId="10" xfId="0" applyFont="1" applyFill="1" applyBorder="1" applyAlignment="1">
      <alignment vertical="top" wrapText="1"/>
    </xf>
    <xf numFmtId="164" fontId="28" fillId="35" borderId="20" xfId="1" applyNumberFormat="1" applyFont="1" applyFill="1" applyBorder="1" applyAlignment="1">
      <alignment vertical="top" wrapText="1"/>
    </xf>
    <xf numFmtId="164" fontId="28" fillId="34" borderId="20" xfId="1" applyNumberFormat="1" applyFont="1" applyFill="1" applyBorder="1" applyAlignment="1">
      <alignment vertical="top" wrapText="1"/>
    </xf>
    <xf numFmtId="164" fontId="25" fillId="34" borderId="12" xfId="1" applyNumberFormat="1" applyFont="1" applyFill="1" applyBorder="1" applyAlignment="1">
      <alignment horizontal="center" vertical="center" wrapText="1"/>
    </xf>
    <xf numFmtId="0" fontId="25" fillId="34" borderId="0" xfId="43" applyFont="1" applyFill="1" applyAlignment="1">
      <alignment vertical="top" wrapText="1"/>
    </xf>
    <xf numFmtId="0" fontId="23" fillId="35" borderId="10" xfId="0" applyFont="1" applyFill="1" applyBorder="1" applyAlignment="1">
      <alignment horizontal="right" vertical="top" wrapText="1"/>
    </xf>
    <xf numFmtId="164" fontId="23" fillId="35" borderId="11" xfId="1" applyNumberFormat="1" applyFont="1" applyFill="1" applyBorder="1" applyAlignment="1">
      <alignment vertical="top" wrapText="1"/>
    </xf>
    <xf numFmtId="164" fontId="25" fillId="36" borderId="0" xfId="1" applyNumberFormat="1" applyFont="1" applyFill="1" applyAlignment="1">
      <alignment vertical="top" wrapText="1"/>
    </xf>
    <xf numFmtId="0" fontId="27" fillId="36" borderId="0" xfId="43" applyFont="1" applyFill="1" applyAlignment="1">
      <alignment vertical="top" wrapText="1"/>
    </xf>
    <xf numFmtId="164" fontId="25" fillId="36" borderId="12" xfId="1" applyNumberFormat="1" applyFont="1" applyFill="1" applyBorder="1" applyAlignment="1">
      <alignment vertical="top" wrapText="1"/>
    </xf>
    <xf numFmtId="164" fontId="25" fillId="34" borderId="0" xfId="1" applyNumberFormat="1" applyFont="1" applyFill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164" fontId="23" fillId="34" borderId="12" xfId="1" applyNumberFormat="1" applyFont="1" applyFill="1" applyBorder="1" applyAlignment="1">
      <alignment vertical="top" wrapText="1"/>
    </xf>
    <xf numFmtId="0" fontId="22" fillId="0" borderId="10" xfId="0" applyFont="1" applyBorder="1" applyAlignment="1">
      <alignment vertical="top" wrapText="1"/>
    </xf>
    <xf numFmtId="164" fontId="23" fillId="35" borderId="12" xfId="1" applyNumberFormat="1" applyFont="1" applyFill="1" applyBorder="1" applyAlignment="1">
      <alignment vertical="top" wrapText="1"/>
    </xf>
    <xf numFmtId="49" fontId="27" fillId="34" borderId="0" xfId="43" applyNumberFormat="1" applyFont="1" applyFill="1" applyAlignment="1">
      <alignment wrapText="1"/>
    </xf>
    <xf numFmtId="0" fontId="21" fillId="35" borderId="10" xfId="0" applyFont="1" applyFill="1" applyBorder="1" applyAlignment="1">
      <alignment vertical="top" wrapText="1"/>
    </xf>
    <xf numFmtId="0" fontId="26" fillId="35" borderId="10" xfId="0" applyFont="1" applyFill="1" applyBorder="1" applyAlignment="1">
      <alignment vertical="top" wrapText="1"/>
    </xf>
    <xf numFmtId="0" fontId="30" fillId="35" borderId="10" xfId="0" applyFont="1" applyFill="1" applyBorder="1" applyAlignment="1">
      <alignment vertical="top" wrapText="1"/>
    </xf>
    <xf numFmtId="165" fontId="31" fillId="0" borderId="0" xfId="0" applyNumberFormat="1" applyFont="1"/>
    <xf numFmtId="0" fontId="31" fillId="0" borderId="0" xfId="0" applyFont="1"/>
    <xf numFmtId="0" fontId="18" fillId="0" borderId="0" xfId="0" applyFont="1" applyAlignment="1">
      <alignment vertical="top" wrapText="1"/>
    </xf>
    <xf numFmtId="164" fontId="18" fillId="0" borderId="10" xfId="0" applyNumberFormat="1" applyFont="1" applyBorder="1" applyAlignment="1">
      <alignment vertical="top" wrapText="1"/>
    </xf>
    <xf numFmtId="164" fontId="32" fillId="0" borderId="10" xfId="0" applyNumberFormat="1" applyFont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3" fontId="30" fillId="35" borderId="10" xfId="0" applyNumberFormat="1" applyFont="1" applyFill="1" applyBorder="1" applyAlignment="1">
      <alignment vertical="top" wrapText="1"/>
    </xf>
    <xf numFmtId="3" fontId="21" fillId="35" borderId="15" xfId="0" applyNumberFormat="1" applyFont="1" applyFill="1" applyBorder="1" applyAlignment="1">
      <alignment vertical="top" wrapText="1"/>
    </xf>
    <xf numFmtId="164" fontId="25" fillId="34" borderId="26" xfId="1" applyNumberFormat="1" applyFont="1" applyFill="1" applyBorder="1" applyAlignment="1">
      <alignment vertical="top" wrapText="1"/>
    </xf>
    <xf numFmtId="164" fontId="21" fillId="35" borderId="26" xfId="0" applyNumberFormat="1" applyFont="1" applyFill="1" applyBorder="1" applyAlignment="1">
      <alignment vertical="top" wrapText="1"/>
    </xf>
    <xf numFmtId="164" fontId="27" fillId="34" borderId="0" xfId="43" applyNumberFormat="1" applyFont="1" applyFill="1" applyAlignment="1">
      <alignment vertical="top" wrapText="1"/>
    </xf>
    <xf numFmtId="164" fontId="33" fillId="0" borderId="10" xfId="0" applyNumberFormat="1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18" fillId="33" borderId="25" xfId="0" applyFont="1" applyFill="1" applyBorder="1" applyAlignment="1">
      <alignment horizontal="left" vertical="center" wrapText="1"/>
    </xf>
    <xf numFmtId="0" fontId="18" fillId="33" borderId="23" xfId="0" applyFont="1" applyFill="1" applyBorder="1" applyAlignment="1">
      <alignment horizontal="left" vertical="center" wrapText="1"/>
    </xf>
    <xf numFmtId="49" fontId="20" fillId="0" borderId="0" xfId="0" applyNumberFormat="1" applyFont="1" applyAlignment="1">
      <alignment vertical="top" wrapText="1"/>
    </xf>
    <xf numFmtId="0" fontId="35" fillId="34" borderId="0" xfId="43" applyFont="1" applyFill="1" applyAlignment="1">
      <alignment vertical="top" wrapText="1"/>
    </xf>
    <xf numFmtId="0" fontId="21" fillId="36" borderId="12" xfId="0" applyFont="1" applyFill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36" borderId="10" xfId="0" applyFill="1" applyBorder="1" applyAlignment="1">
      <alignment vertical="top" wrapText="1"/>
    </xf>
    <xf numFmtId="0" fontId="18" fillId="34" borderId="10" xfId="0" applyFont="1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164" fontId="25" fillId="34" borderId="17" xfId="1" applyNumberFormat="1" applyFont="1" applyFill="1" applyBorder="1" applyAlignment="1">
      <alignment vertical="top" wrapText="1"/>
    </xf>
    <xf numFmtId="3" fontId="30" fillId="35" borderId="15" xfId="0" applyNumberFormat="1" applyFont="1" applyFill="1" applyBorder="1" applyAlignment="1">
      <alignment vertical="top" wrapText="1"/>
    </xf>
    <xf numFmtId="164" fontId="21" fillId="35" borderId="0" xfId="0" applyNumberFormat="1" applyFont="1" applyFill="1" applyAlignment="1">
      <alignment vertical="top" wrapText="1"/>
    </xf>
    <xf numFmtId="3" fontId="21" fillId="35" borderId="0" xfId="0" applyNumberFormat="1" applyFont="1" applyFill="1" applyAlignment="1">
      <alignment vertical="top" wrapText="1"/>
    </xf>
    <xf numFmtId="0" fontId="0" fillId="36" borderId="0" xfId="0" applyFill="1"/>
    <xf numFmtId="0" fontId="14" fillId="36" borderId="0" xfId="0" applyFont="1" applyFill="1"/>
    <xf numFmtId="49" fontId="20" fillId="0" borderId="16" xfId="0" applyNumberFormat="1" applyFont="1" applyBorder="1" applyAlignment="1">
      <alignment vertical="top" wrapText="1"/>
    </xf>
    <xf numFmtId="49" fontId="20" fillId="0" borderId="17" xfId="0" applyNumberFormat="1" applyFont="1" applyBorder="1" applyAlignment="1">
      <alignment vertical="top" wrapText="1"/>
    </xf>
    <xf numFmtId="49" fontId="20" fillId="0" borderId="19" xfId="0" applyNumberFormat="1" applyFont="1" applyBorder="1" applyAlignment="1">
      <alignment vertical="top" wrapText="1"/>
    </xf>
    <xf numFmtId="49" fontId="20" fillId="0" borderId="20" xfId="0" applyNumberFormat="1" applyFont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18" fillId="33" borderId="14" xfId="0" applyFont="1" applyFill="1" applyBorder="1" applyAlignment="1">
      <alignment horizontal="left" vertical="center" wrapText="1"/>
    </xf>
    <xf numFmtId="0" fontId="18" fillId="33" borderId="15" xfId="0" applyFont="1" applyFill="1" applyBorder="1" applyAlignment="1">
      <alignment horizontal="left" vertical="center" wrapText="1"/>
    </xf>
    <xf numFmtId="0" fontId="23" fillId="33" borderId="14" xfId="0" applyFont="1" applyFill="1" applyBorder="1" applyAlignment="1">
      <alignment horizontal="left" vertical="center" wrapText="1"/>
    </xf>
    <xf numFmtId="0" fontId="23" fillId="33" borderId="15" xfId="0" applyFont="1" applyFill="1" applyBorder="1" applyAlignment="1">
      <alignment horizontal="left" vertical="center" wrapText="1"/>
    </xf>
    <xf numFmtId="164" fontId="26" fillId="34" borderId="22" xfId="1" applyNumberFormat="1" applyFont="1" applyFill="1" applyBorder="1" applyAlignment="1">
      <alignment horizontal="left" vertical="center" wrapText="1"/>
    </xf>
    <xf numFmtId="164" fontId="26" fillId="34" borderId="24" xfId="1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8" fillId="33" borderId="11" xfId="0" applyFont="1" applyFill="1" applyBorder="1" applyAlignment="1">
      <alignment horizontal="left" vertical="center" wrapText="1"/>
    </xf>
    <xf numFmtId="0" fontId="18" fillId="33" borderId="13" xfId="0" applyFont="1" applyFill="1" applyBorder="1" applyAlignment="1">
      <alignment horizontal="left" vertical="center" wrapText="1"/>
    </xf>
    <xf numFmtId="49" fontId="20" fillId="0" borderId="18" xfId="0" applyNumberFormat="1" applyFont="1" applyBorder="1" applyAlignment="1">
      <alignment vertical="top" wrapText="1"/>
    </xf>
    <xf numFmtId="49" fontId="20" fillId="0" borderId="21" xfId="0" applyNumberFormat="1" applyFont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30" fillId="33" borderId="14" xfId="0" applyFont="1" applyFill="1" applyBorder="1" applyAlignment="1">
      <alignment horizontal="left" vertical="center" wrapText="1"/>
    </xf>
    <xf numFmtId="0" fontId="30" fillId="33" borderId="15" xfId="0" applyFont="1" applyFill="1" applyBorder="1" applyAlignment="1">
      <alignment horizontal="left" vertical="center" wrapText="1"/>
    </xf>
    <xf numFmtId="0" fontId="18" fillId="0" borderId="16" xfId="0" applyFont="1" applyBorder="1" applyAlignment="1">
      <alignment vertical="top" wrapText="1"/>
    </xf>
    <xf numFmtId="0" fontId="18" fillId="0" borderId="17" xfId="0" applyFont="1" applyBorder="1" applyAlignment="1">
      <alignment vertical="top" wrapText="1"/>
    </xf>
    <xf numFmtId="0" fontId="18" fillId="33" borderId="26" xfId="0" applyFont="1" applyFill="1" applyBorder="1" applyAlignment="1">
      <alignment horizontal="left" vertical="center" wrapText="1"/>
    </xf>
    <xf numFmtId="164" fontId="23" fillId="34" borderId="30" xfId="1" applyNumberFormat="1" applyFont="1" applyFill="1" applyBorder="1" applyAlignment="1">
      <alignment horizontal="left" vertical="center" wrapText="1"/>
    </xf>
    <xf numFmtId="164" fontId="23" fillId="34" borderId="31" xfId="1" applyNumberFormat="1" applyFont="1" applyFill="1" applyBorder="1" applyAlignment="1">
      <alignment horizontal="left" vertical="center" wrapText="1"/>
    </xf>
    <xf numFmtId="164" fontId="23" fillId="34" borderId="29" xfId="1" applyNumberFormat="1" applyFont="1" applyFill="1" applyBorder="1" applyAlignment="1">
      <alignment horizontal="left" vertical="center" wrapText="1"/>
    </xf>
    <xf numFmtId="49" fontId="20" fillId="0" borderId="27" xfId="0" applyNumberFormat="1" applyFont="1" applyBorder="1" applyAlignment="1">
      <alignment vertical="top" wrapText="1"/>
    </xf>
    <xf numFmtId="49" fontId="20" fillId="0" borderId="0" xfId="0" applyNumberFormat="1" applyFont="1" applyAlignment="1">
      <alignment vertical="top" wrapText="1"/>
    </xf>
    <xf numFmtId="0" fontId="18" fillId="33" borderId="28" xfId="0" applyFont="1" applyFill="1" applyBorder="1" applyAlignment="1">
      <alignment horizontal="left" vertical="center" wrapText="1"/>
    </xf>
  </cellXfs>
  <cellStyles count="44">
    <cellStyle name="20 % – uthevingsfarge 1" xfId="20" builtinId="30" customBuiltin="1"/>
    <cellStyle name="20 % – uthevingsfarge 2" xfId="24" builtinId="34" customBuiltin="1"/>
    <cellStyle name="20 % – uthevingsfarge 3" xfId="28" builtinId="38" customBuiltin="1"/>
    <cellStyle name="20 % – uthevingsfarge 4" xfId="32" builtinId="42" customBuiltin="1"/>
    <cellStyle name="20 % – uthevingsfarge 5" xfId="36" builtinId="46" customBuiltin="1"/>
    <cellStyle name="20 % – uthevingsfarge 6" xfId="40" builtinId="50" customBuiltin="1"/>
    <cellStyle name="40 % – uthevingsfarge 1" xfId="21" builtinId="31" customBuiltin="1"/>
    <cellStyle name="40 % – uthevingsfarge 2" xfId="25" builtinId="35" customBuiltin="1"/>
    <cellStyle name="40 % – uthevingsfarge 3" xfId="29" builtinId="39" customBuiltin="1"/>
    <cellStyle name="40 % – uthevingsfarge 4" xfId="33" builtinId="43" customBuiltin="1"/>
    <cellStyle name="40 % – uthevingsfarge 5" xfId="37" builtinId="47" customBuiltin="1"/>
    <cellStyle name="40 % – uthevingsfarge 6" xfId="41" builtinId="51" customBuiltin="1"/>
    <cellStyle name="60 % – uthevingsfarge 1" xfId="22" builtinId="32" customBuiltin="1"/>
    <cellStyle name="60 % – uthevingsfarge 2" xfId="26" builtinId="36" customBuiltin="1"/>
    <cellStyle name="60 % – uthevingsfarge 3" xfId="30" builtinId="40" customBuiltin="1"/>
    <cellStyle name="60 % – uthevingsfarge 4" xfId="34" builtinId="44" customBuiltin="1"/>
    <cellStyle name="60 % – uthevingsfarge 5" xfId="38" builtinId="48" customBuiltin="1"/>
    <cellStyle name="60 % – uthevingsfarge 6" xfId="42" builtinId="52" customBuiltin="1"/>
    <cellStyle name="Beregning" xfId="12" builtinId="22" customBuiltin="1"/>
    <cellStyle name="Dårlig" xfId="8" builtinId="27" customBuiltin="1"/>
    <cellStyle name="Forklarende tekst" xfId="17" builtinId="53" customBuiltin="1"/>
    <cellStyle name="God" xfId="7" builtinId="26" customBuiltin="1"/>
    <cellStyle name="Inndata" xfId="10" builtinId="20" customBuiltin="1"/>
    <cellStyle name="Koblet celle" xfId="13" builtinId="24" customBuiltin="1"/>
    <cellStyle name="Komma" xfId="1" builtinId="3"/>
    <cellStyle name="Kontrollcelle" xfId="14" builtinId="23" customBuiltin="1"/>
    <cellStyle name="Merknad" xfId="16" builtinId="10" customBuiltin="1"/>
    <cellStyle name="Normal" xfId="0" builtinId="0"/>
    <cellStyle name="Normal 2" xfId="43" xr:uid="{C83F62E8-B313-47D8-9BE8-095E4FF95BFE}"/>
    <cellStyle name="Nøytral" xfId="9" builtinId="28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Tittel" xfId="2" builtinId="15" customBuiltin="1"/>
    <cellStyle name="Totalt" xfId="18" builtinId="25" customBuiltin="1"/>
    <cellStyle name="Utdata" xfId="11" builtinId="21" customBuiltin="1"/>
    <cellStyle name="Uthevingsfarge1" xfId="19" builtinId="29" customBuiltin="1"/>
    <cellStyle name="Uthevingsfarge2" xfId="23" builtinId="33" customBuiltin="1"/>
    <cellStyle name="Uthevingsfarge3" xfId="27" builtinId="37" customBuiltin="1"/>
    <cellStyle name="Uthevingsfarge4" xfId="31" builtinId="41" customBuiltin="1"/>
    <cellStyle name="Uthevingsfarge5" xfId="35" builtinId="45" customBuiltin="1"/>
    <cellStyle name="Uthevingsfarge6" xfId="39" builtinId="49" customBuiltin="1"/>
    <cellStyle name="Varsel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0C2A7-7547-433D-AE19-E42D71AEF52E}">
  <dimension ref="A1:D86"/>
  <sheetViews>
    <sheetView workbookViewId="0">
      <selection activeCell="D24" sqref="D24"/>
    </sheetView>
  </sheetViews>
  <sheetFormatPr baseColWidth="10" defaultRowHeight="15" x14ac:dyDescent="0.25"/>
  <cols>
    <col min="1" max="1" width="60.42578125" customWidth="1"/>
    <col min="2" max="2" width="8.7109375" style="12" bestFit="1" customWidth="1"/>
    <col min="3" max="3" width="12.85546875" customWidth="1"/>
    <col min="4" max="4" width="100.28515625" customWidth="1"/>
  </cols>
  <sheetData>
    <row r="1" spans="1:4" ht="21" x14ac:dyDescent="0.35">
      <c r="A1" s="1" t="s">
        <v>0</v>
      </c>
      <c r="C1" s="13"/>
      <c r="D1" s="14"/>
    </row>
    <row r="2" spans="1:4" ht="15.75" x14ac:dyDescent="0.25">
      <c r="A2" s="2" t="s">
        <v>1</v>
      </c>
      <c r="C2" s="13"/>
      <c r="D2" s="14"/>
    </row>
    <row r="3" spans="1:4" x14ac:dyDescent="0.25">
      <c r="A3" s="3" t="s">
        <v>73</v>
      </c>
      <c r="C3" s="13"/>
      <c r="D3" s="14"/>
    </row>
    <row r="4" spans="1:4" x14ac:dyDescent="0.25">
      <c r="C4" s="13"/>
      <c r="D4" s="14"/>
    </row>
    <row r="5" spans="1:4" ht="15.75" thickBot="1" x14ac:dyDescent="0.3">
      <c r="A5" s="79" t="s">
        <v>74</v>
      </c>
      <c r="B5" s="80"/>
      <c r="C5" s="15"/>
      <c r="D5" s="16"/>
    </row>
    <row r="6" spans="1:4" ht="14.45" customHeight="1" x14ac:dyDescent="0.25">
      <c r="A6" s="81" t="s">
        <v>3</v>
      </c>
      <c r="B6" s="83">
        <v>2023</v>
      </c>
      <c r="C6" s="85" t="s">
        <v>75</v>
      </c>
      <c r="D6" s="17"/>
    </row>
    <row r="7" spans="1:4" ht="15.75" thickBot="1" x14ac:dyDescent="0.3">
      <c r="A7" s="82"/>
      <c r="B7" s="84"/>
      <c r="C7" s="86"/>
      <c r="D7" s="18" t="s">
        <v>76</v>
      </c>
    </row>
    <row r="8" spans="1:4" x14ac:dyDescent="0.25">
      <c r="A8" s="75" t="s">
        <v>13</v>
      </c>
      <c r="B8" s="76"/>
      <c r="C8" s="19"/>
      <c r="D8" s="20"/>
    </row>
    <row r="9" spans="1:4" x14ac:dyDescent="0.25">
      <c r="A9" s="77"/>
      <c r="B9" s="78"/>
      <c r="C9" s="19"/>
      <c r="D9" s="21" t="s">
        <v>77</v>
      </c>
    </row>
    <row r="10" spans="1:4" x14ac:dyDescent="0.25">
      <c r="A10" s="5" t="s">
        <v>14</v>
      </c>
      <c r="B10" s="22"/>
      <c r="C10" s="23"/>
      <c r="D10" s="24"/>
    </row>
    <row r="11" spans="1:4" x14ac:dyDescent="0.25">
      <c r="A11" s="5" t="s">
        <v>15</v>
      </c>
      <c r="B11" s="22"/>
      <c r="C11" s="25"/>
      <c r="D11" s="20"/>
    </row>
    <row r="12" spans="1:4" x14ac:dyDescent="0.25">
      <c r="A12" s="6" t="s">
        <v>16</v>
      </c>
      <c r="B12" s="26">
        <v>1050</v>
      </c>
      <c r="C12" s="25"/>
      <c r="D12" s="20" t="s">
        <v>78</v>
      </c>
    </row>
    <row r="13" spans="1:4" x14ac:dyDescent="0.25">
      <c r="A13" s="6" t="s">
        <v>17</v>
      </c>
      <c r="B13" s="26">
        <v>9000</v>
      </c>
      <c r="C13" s="27">
        <v>9000</v>
      </c>
      <c r="D13" s="20" t="s">
        <v>79</v>
      </c>
    </row>
    <row r="14" spans="1:4" x14ac:dyDescent="0.25">
      <c r="A14" s="6" t="s">
        <v>80</v>
      </c>
      <c r="B14" s="26">
        <v>7086</v>
      </c>
      <c r="C14" s="27">
        <v>7000</v>
      </c>
      <c r="D14" s="20" t="s">
        <v>81</v>
      </c>
    </row>
    <row r="15" spans="1:4" x14ac:dyDescent="0.25">
      <c r="A15" s="6" t="s">
        <v>18</v>
      </c>
      <c r="B15" s="26">
        <v>20000</v>
      </c>
      <c r="C15" s="27">
        <v>20000</v>
      </c>
      <c r="D15" s="20" t="s">
        <v>82</v>
      </c>
    </row>
    <row r="16" spans="1:4" x14ac:dyDescent="0.25">
      <c r="A16" s="6" t="s">
        <v>83</v>
      </c>
      <c r="B16" s="26">
        <v>60000</v>
      </c>
      <c r="C16" s="27">
        <v>60000</v>
      </c>
      <c r="D16" s="20" t="s">
        <v>84</v>
      </c>
    </row>
    <row r="17" spans="1:4" x14ac:dyDescent="0.25">
      <c r="A17" s="6" t="s">
        <v>15</v>
      </c>
      <c r="B17" s="28">
        <v>97136</v>
      </c>
      <c r="C17" s="29">
        <f>SUM(C12:C16)</f>
        <v>96000</v>
      </c>
      <c r="D17" s="20"/>
    </row>
    <row r="18" spans="1:4" x14ac:dyDescent="0.25">
      <c r="A18" s="5" t="s">
        <v>19</v>
      </c>
      <c r="B18" s="22"/>
      <c r="C18" s="30"/>
      <c r="D18" s="20"/>
    </row>
    <row r="19" spans="1:4" ht="18" customHeight="1" x14ac:dyDescent="0.25">
      <c r="A19" s="6" t="s">
        <v>20</v>
      </c>
      <c r="B19" s="26">
        <v>33206</v>
      </c>
      <c r="C19" s="27">
        <v>44000</v>
      </c>
      <c r="D19" s="20" t="s">
        <v>85</v>
      </c>
    </row>
    <row r="20" spans="1:4" x14ac:dyDescent="0.25">
      <c r="A20" s="6" t="s">
        <v>21</v>
      </c>
      <c r="B20" s="26">
        <v>90000</v>
      </c>
      <c r="C20" s="31">
        <v>50000</v>
      </c>
      <c r="D20" s="21"/>
    </row>
    <row r="21" spans="1:4" x14ac:dyDescent="0.25">
      <c r="A21" s="6" t="s">
        <v>86</v>
      </c>
      <c r="B21" s="26">
        <v>63309</v>
      </c>
      <c r="C21" s="25">
        <v>63309</v>
      </c>
      <c r="D21" s="20" t="s">
        <v>87</v>
      </c>
    </row>
    <row r="22" spans="1:4" ht="27" x14ac:dyDescent="0.25">
      <c r="A22" s="6" t="s">
        <v>88</v>
      </c>
      <c r="B22" s="26">
        <v>36442</v>
      </c>
      <c r="C22" s="25">
        <v>40000</v>
      </c>
      <c r="D22" s="20" t="s">
        <v>89</v>
      </c>
    </row>
    <row r="23" spans="1:4" x14ac:dyDescent="0.25">
      <c r="A23" s="6" t="s">
        <v>22</v>
      </c>
      <c r="B23" s="26">
        <v>14882</v>
      </c>
      <c r="C23" s="25">
        <v>90000</v>
      </c>
      <c r="D23" s="20" t="s">
        <v>90</v>
      </c>
    </row>
    <row r="24" spans="1:4" x14ac:dyDescent="0.25">
      <c r="A24" s="6" t="s">
        <v>91</v>
      </c>
      <c r="B24" s="26">
        <v>910</v>
      </c>
      <c r="C24" s="25"/>
      <c r="D24" s="20"/>
    </row>
    <row r="25" spans="1:4" x14ac:dyDescent="0.25">
      <c r="A25" s="6" t="s">
        <v>23</v>
      </c>
      <c r="B25" s="26">
        <v>224160</v>
      </c>
      <c r="C25" s="25">
        <v>224000</v>
      </c>
      <c r="D25" s="32" t="s">
        <v>92</v>
      </c>
    </row>
    <row r="26" spans="1:4" ht="27" x14ac:dyDescent="0.25">
      <c r="A26" s="6" t="s">
        <v>24</v>
      </c>
      <c r="B26" s="26">
        <v>17260</v>
      </c>
      <c r="C26" s="25">
        <v>40000</v>
      </c>
      <c r="D26" s="32" t="s">
        <v>93</v>
      </c>
    </row>
    <row r="27" spans="1:4" ht="27" x14ac:dyDescent="0.25">
      <c r="A27" s="6" t="s">
        <v>25</v>
      </c>
      <c r="B27" s="26">
        <v>379102</v>
      </c>
      <c r="C27" s="25">
        <v>300000</v>
      </c>
      <c r="D27" s="32" t="s">
        <v>94</v>
      </c>
    </row>
    <row r="28" spans="1:4" x14ac:dyDescent="0.25">
      <c r="A28" s="6" t="s">
        <v>26</v>
      </c>
      <c r="B28" s="26">
        <v>17730</v>
      </c>
      <c r="C28" s="25">
        <v>18000</v>
      </c>
      <c r="D28" s="20" t="s">
        <v>95</v>
      </c>
    </row>
    <row r="29" spans="1:4" x14ac:dyDescent="0.25">
      <c r="A29" s="6" t="s">
        <v>96</v>
      </c>
      <c r="B29" s="26">
        <v>19696</v>
      </c>
      <c r="C29" s="27">
        <v>20000</v>
      </c>
      <c r="D29" s="20" t="s">
        <v>97</v>
      </c>
    </row>
    <row r="30" spans="1:4" x14ac:dyDescent="0.25">
      <c r="A30" s="6" t="s">
        <v>19</v>
      </c>
      <c r="B30" s="33">
        <v>896697</v>
      </c>
      <c r="C30" s="29">
        <f>SUM(C19:C29)</f>
        <v>889309</v>
      </c>
      <c r="D30" s="20"/>
    </row>
    <row r="31" spans="1:4" x14ac:dyDescent="0.25">
      <c r="A31" s="6" t="s">
        <v>14</v>
      </c>
      <c r="B31" s="28">
        <v>993833</v>
      </c>
      <c r="C31" s="34">
        <f>SUM(C17+C30)</f>
        <v>985309</v>
      </c>
      <c r="D31" s="20"/>
    </row>
    <row r="32" spans="1:4" x14ac:dyDescent="0.25">
      <c r="A32" s="5" t="s">
        <v>27</v>
      </c>
      <c r="B32" s="22"/>
      <c r="C32" s="35"/>
      <c r="D32" s="36"/>
    </row>
    <row r="33" spans="1:4" x14ac:dyDescent="0.25">
      <c r="A33" s="5" t="s">
        <v>28</v>
      </c>
      <c r="B33" s="22"/>
      <c r="C33" s="37"/>
      <c r="D33" s="36"/>
    </row>
    <row r="34" spans="1:4" x14ac:dyDescent="0.25">
      <c r="A34" s="6" t="s">
        <v>29</v>
      </c>
      <c r="B34" s="26">
        <v>158484</v>
      </c>
      <c r="C34" s="25">
        <v>100000</v>
      </c>
      <c r="D34" s="20" t="s">
        <v>98</v>
      </c>
    </row>
    <row r="35" spans="1:4" x14ac:dyDescent="0.25">
      <c r="A35" s="6" t="s">
        <v>30</v>
      </c>
      <c r="B35" s="26">
        <v>21452</v>
      </c>
      <c r="C35" s="25">
        <v>17000</v>
      </c>
      <c r="D35" s="20" t="s">
        <v>99</v>
      </c>
    </row>
    <row r="36" spans="1:4" x14ac:dyDescent="0.25">
      <c r="A36" s="6" t="s">
        <v>31</v>
      </c>
      <c r="B36" s="26">
        <v>-10125</v>
      </c>
      <c r="C36" s="25"/>
      <c r="D36" s="20"/>
    </row>
    <row r="37" spans="1:4" x14ac:dyDescent="0.25">
      <c r="A37" s="6" t="s">
        <v>33</v>
      </c>
      <c r="B37" s="26">
        <v>-2358</v>
      </c>
      <c r="C37" s="38">
        <v>6000</v>
      </c>
      <c r="D37" s="20" t="s">
        <v>100</v>
      </c>
    </row>
    <row r="38" spans="1:4" x14ac:dyDescent="0.25">
      <c r="A38" s="6" t="s">
        <v>28</v>
      </c>
      <c r="B38" s="39">
        <v>167453</v>
      </c>
      <c r="C38" s="34">
        <f>SUM(C34:C37)</f>
        <v>123000</v>
      </c>
      <c r="D38" s="20"/>
    </row>
    <row r="39" spans="1:4" x14ac:dyDescent="0.25">
      <c r="A39" s="5" t="s">
        <v>34</v>
      </c>
      <c r="B39" s="22"/>
      <c r="C39" s="40"/>
      <c r="D39" s="20"/>
    </row>
    <row r="40" spans="1:4" x14ac:dyDescent="0.25">
      <c r="A40" s="6" t="s">
        <v>35</v>
      </c>
      <c r="B40" s="26">
        <v>476191</v>
      </c>
      <c r="C40" s="40"/>
      <c r="D40" s="20"/>
    </row>
    <row r="41" spans="1:4" x14ac:dyDescent="0.25">
      <c r="A41" s="6" t="s">
        <v>36</v>
      </c>
      <c r="B41" s="26">
        <v>57143</v>
      </c>
      <c r="C41" s="40"/>
      <c r="D41" s="20"/>
    </row>
    <row r="42" spans="1:4" x14ac:dyDescent="0.25">
      <c r="A42" s="6" t="s">
        <v>37</v>
      </c>
      <c r="B42" s="26">
        <v>-2160</v>
      </c>
      <c r="C42" s="40"/>
      <c r="D42" s="20"/>
    </row>
    <row r="43" spans="1:4" x14ac:dyDescent="0.25">
      <c r="A43" s="6" t="s">
        <v>38</v>
      </c>
      <c r="B43" s="26">
        <v>-259</v>
      </c>
      <c r="C43" s="40"/>
      <c r="D43" s="20"/>
    </row>
    <row r="44" spans="1:4" x14ac:dyDescent="0.25">
      <c r="A44" s="6" t="s">
        <v>39</v>
      </c>
      <c r="B44" s="26">
        <v>4392</v>
      </c>
      <c r="C44" s="40"/>
      <c r="D44" s="20"/>
    </row>
    <row r="45" spans="1:4" x14ac:dyDescent="0.25">
      <c r="A45" s="6" t="s">
        <v>40</v>
      </c>
      <c r="B45" s="26">
        <v>-4392</v>
      </c>
      <c r="C45" s="40"/>
      <c r="D45" s="20"/>
    </row>
    <row r="46" spans="1:4" x14ac:dyDescent="0.25">
      <c r="A46" s="6" t="s">
        <v>41</v>
      </c>
      <c r="B46" s="26">
        <v>64241</v>
      </c>
      <c r="C46" s="25"/>
      <c r="D46" s="20"/>
    </row>
    <row r="47" spans="1:4" x14ac:dyDescent="0.25">
      <c r="A47" s="6" t="s">
        <v>42</v>
      </c>
      <c r="B47" s="26">
        <v>8057</v>
      </c>
      <c r="C47" s="25"/>
      <c r="D47" s="20"/>
    </row>
    <row r="48" spans="1:4" x14ac:dyDescent="0.25">
      <c r="A48" s="6" t="s">
        <v>43</v>
      </c>
      <c r="B48" s="26">
        <v>-305</v>
      </c>
      <c r="C48" s="25"/>
      <c r="D48" s="20"/>
    </row>
    <row r="49" spans="1:4" x14ac:dyDescent="0.25">
      <c r="A49" s="6" t="s">
        <v>44</v>
      </c>
      <c r="B49" s="26">
        <v>-37</v>
      </c>
      <c r="C49" s="25"/>
      <c r="D49" s="20"/>
    </row>
    <row r="50" spans="1:4" x14ac:dyDescent="0.25">
      <c r="A50" s="6" t="s">
        <v>45</v>
      </c>
      <c r="B50" s="26">
        <v>591</v>
      </c>
      <c r="C50" s="25"/>
      <c r="D50" s="20"/>
    </row>
    <row r="51" spans="1:4" x14ac:dyDescent="0.25">
      <c r="A51" s="6" t="s">
        <v>46</v>
      </c>
      <c r="B51" s="26">
        <v>-25562</v>
      </c>
      <c r="C51" s="25"/>
      <c r="D51" s="20"/>
    </row>
    <row r="52" spans="1:4" x14ac:dyDescent="0.25">
      <c r="A52" s="6" t="s">
        <v>101</v>
      </c>
      <c r="B52" s="41"/>
      <c r="C52" s="25"/>
      <c r="D52" s="20"/>
    </row>
    <row r="53" spans="1:4" x14ac:dyDescent="0.25">
      <c r="A53" s="6" t="s">
        <v>34</v>
      </c>
      <c r="B53" s="39">
        <v>577901</v>
      </c>
      <c r="C53" s="42">
        <v>610000</v>
      </c>
      <c r="D53" s="20" t="s">
        <v>102</v>
      </c>
    </row>
    <row r="54" spans="1:4" x14ac:dyDescent="0.25">
      <c r="A54" s="5" t="s">
        <v>47</v>
      </c>
      <c r="B54" s="22"/>
      <c r="C54" s="25"/>
      <c r="D54" s="20"/>
    </row>
    <row r="55" spans="1:4" x14ac:dyDescent="0.25">
      <c r="A55" s="6" t="s">
        <v>48</v>
      </c>
      <c r="B55" s="26">
        <v>27481</v>
      </c>
      <c r="C55" s="25">
        <v>28000</v>
      </c>
      <c r="D55" s="20" t="s">
        <v>103</v>
      </c>
    </row>
    <row r="56" spans="1:4" x14ac:dyDescent="0.25">
      <c r="A56" s="6" t="s">
        <v>52</v>
      </c>
      <c r="B56" s="26">
        <v>850</v>
      </c>
      <c r="C56" s="25">
        <v>1000</v>
      </c>
      <c r="D56" s="20" t="s">
        <v>104</v>
      </c>
    </row>
    <row r="57" spans="1:4" x14ac:dyDescent="0.25">
      <c r="A57" s="6" t="s">
        <v>105</v>
      </c>
      <c r="B57" s="41"/>
      <c r="C57" s="25">
        <v>22000</v>
      </c>
      <c r="D57" s="20" t="s">
        <v>106</v>
      </c>
    </row>
    <row r="58" spans="1:4" x14ac:dyDescent="0.25">
      <c r="A58" s="6" t="s">
        <v>53</v>
      </c>
      <c r="B58" s="26">
        <v>28000</v>
      </c>
      <c r="C58" s="25">
        <v>60000</v>
      </c>
      <c r="D58" s="32" t="s">
        <v>107</v>
      </c>
    </row>
    <row r="59" spans="1:4" x14ac:dyDescent="0.25">
      <c r="A59" s="6" t="s">
        <v>108</v>
      </c>
      <c r="B59" s="41"/>
      <c r="C59" s="25"/>
      <c r="D59" s="20"/>
    </row>
    <row r="60" spans="1:4" x14ac:dyDescent="0.25">
      <c r="A60" s="6" t="s">
        <v>55</v>
      </c>
      <c r="B60" s="26">
        <v>64</v>
      </c>
      <c r="C60" s="25">
        <v>100</v>
      </c>
      <c r="D60" s="20"/>
    </row>
    <row r="61" spans="1:4" x14ac:dyDescent="0.25">
      <c r="A61" s="6" t="s">
        <v>56</v>
      </c>
      <c r="B61" s="26">
        <v>387</v>
      </c>
      <c r="C61" s="25">
        <v>500</v>
      </c>
      <c r="D61" s="20"/>
    </row>
    <row r="62" spans="1:4" x14ac:dyDescent="0.25">
      <c r="A62" s="6" t="s">
        <v>57</v>
      </c>
      <c r="B62" s="26">
        <v>16595</v>
      </c>
      <c r="C62" s="25">
        <v>17000</v>
      </c>
      <c r="D62" s="20" t="s">
        <v>109</v>
      </c>
    </row>
    <row r="63" spans="1:4" x14ac:dyDescent="0.25">
      <c r="A63" s="6" t="s">
        <v>58</v>
      </c>
      <c r="B63" s="26">
        <v>435</v>
      </c>
      <c r="C63" s="25">
        <v>500</v>
      </c>
      <c r="D63" s="43" t="s">
        <v>110</v>
      </c>
    </row>
    <row r="64" spans="1:4" x14ac:dyDescent="0.25">
      <c r="A64" s="6" t="s">
        <v>59</v>
      </c>
      <c r="B64" s="26">
        <v>3210</v>
      </c>
      <c r="C64" s="25">
        <v>3300</v>
      </c>
      <c r="D64" s="43" t="s">
        <v>111</v>
      </c>
    </row>
    <row r="65" spans="1:4" x14ac:dyDescent="0.25">
      <c r="A65" s="6" t="s">
        <v>60</v>
      </c>
      <c r="B65" s="26">
        <v>1408</v>
      </c>
      <c r="C65" s="25">
        <v>1400</v>
      </c>
      <c r="D65" s="43" t="s">
        <v>111</v>
      </c>
    </row>
    <row r="66" spans="1:4" x14ac:dyDescent="0.25">
      <c r="A66" s="6" t="s">
        <v>112</v>
      </c>
      <c r="B66" s="41"/>
      <c r="C66" s="25"/>
      <c r="D66" s="43"/>
    </row>
    <row r="67" spans="1:4" x14ac:dyDescent="0.25">
      <c r="A67" s="6" t="s">
        <v>61</v>
      </c>
      <c r="B67" s="26">
        <v>1250</v>
      </c>
      <c r="C67" s="25">
        <v>1250</v>
      </c>
      <c r="D67" s="43" t="s">
        <v>113</v>
      </c>
    </row>
    <row r="68" spans="1:4" x14ac:dyDescent="0.25">
      <c r="A68" s="6" t="s">
        <v>62</v>
      </c>
      <c r="B68" s="26">
        <v>9742</v>
      </c>
      <c r="C68" s="25">
        <v>10000</v>
      </c>
      <c r="D68" s="20" t="s">
        <v>114</v>
      </c>
    </row>
    <row r="69" spans="1:4" x14ac:dyDescent="0.25">
      <c r="A69" s="6" t="s">
        <v>63</v>
      </c>
      <c r="B69" s="26">
        <v>36445</v>
      </c>
      <c r="C69" s="25">
        <v>38000</v>
      </c>
      <c r="D69" s="32" t="s">
        <v>115</v>
      </c>
    </row>
    <row r="70" spans="1:4" x14ac:dyDescent="0.25">
      <c r="A70" s="6" t="s">
        <v>64</v>
      </c>
      <c r="B70" s="26">
        <v>2000</v>
      </c>
      <c r="C70" s="25">
        <v>1000</v>
      </c>
      <c r="D70" s="32" t="s">
        <v>116</v>
      </c>
    </row>
    <row r="71" spans="1:4" x14ac:dyDescent="0.25">
      <c r="A71" s="6" t="s">
        <v>65</v>
      </c>
      <c r="B71" s="26">
        <v>13288</v>
      </c>
      <c r="C71" s="25">
        <v>14000</v>
      </c>
      <c r="D71" s="32" t="s">
        <v>117</v>
      </c>
    </row>
    <row r="72" spans="1:4" x14ac:dyDescent="0.25">
      <c r="A72" s="6" t="s">
        <v>66</v>
      </c>
      <c r="B72" s="26">
        <v>11743</v>
      </c>
      <c r="C72" s="25">
        <v>12000</v>
      </c>
      <c r="D72" s="20" t="s">
        <v>118</v>
      </c>
    </row>
    <row r="73" spans="1:4" x14ac:dyDescent="0.25">
      <c r="A73" s="6" t="s">
        <v>67</v>
      </c>
      <c r="B73" s="26">
        <v>131224</v>
      </c>
      <c r="C73" s="25">
        <v>130000</v>
      </c>
      <c r="D73" s="20" t="s">
        <v>119</v>
      </c>
    </row>
    <row r="74" spans="1:4" x14ac:dyDescent="0.25">
      <c r="A74" s="6" t="s">
        <v>68</v>
      </c>
      <c r="B74" s="26">
        <v>22000</v>
      </c>
      <c r="C74" s="25">
        <v>22000</v>
      </c>
      <c r="D74" s="20" t="s">
        <v>120</v>
      </c>
    </row>
    <row r="75" spans="1:4" x14ac:dyDescent="0.25">
      <c r="A75" s="6" t="s">
        <v>69</v>
      </c>
      <c r="B75" s="26">
        <v>9500</v>
      </c>
      <c r="C75" s="25">
        <v>9500</v>
      </c>
      <c r="D75" s="20" t="s">
        <v>121</v>
      </c>
    </row>
    <row r="76" spans="1:4" x14ac:dyDescent="0.25">
      <c r="A76" s="6" t="s">
        <v>70</v>
      </c>
      <c r="B76" s="26">
        <v>2729</v>
      </c>
      <c r="C76" s="25">
        <v>2500</v>
      </c>
      <c r="D76" s="20"/>
    </row>
    <row r="77" spans="1:4" x14ac:dyDescent="0.25">
      <c r="A77" s="6" t="s">
        <v>71</v>
      </c>
      <c r="B77" s="26">
        <v>4115</v>
      </c>
      <c r="C77" s="25">
        <v>4300</v>
      </c>
      <c r="D77" s="20"/>
    </row>
    <row r="78" spans="1:4" x14ac:dyDescent="0.25">
      <c r="A78" s="6" t="s">
        <v>72</v>
      </c>
      <c r="B78" s="26">
        <v>1928</v>
      </c>
      <c r="C78" s="38">
        <v>2000</v>
      </c>
      <c r="D78" s="20"/>
    </row>
    <row r="79" spans="1:4" x14ac:dyDescent="0.25">
      <c r="A79" s="6" t="s">
        <v>122</v>
      </c>
      <c r="B79" s="26">
        <v>17188</v>
      </c>
      <c r="C79" s="38"/>
      <c r="D79" s="20"/>
    </row>
    <row r="80" spans="1:4" x14ac:dyDescent="0.25">
      <c r="A80" s="6" t="s">
        <v>47</v>
      </c>
      <c r="B80" s="28">
        <v>341583</v>
      </c>
      <c r="C80" s="44">
        <f>SUM(C55:C78)</f>
        <v>380350</v>
      </c>
      <c r="D80" s="20"/>
    </row>
    <row r="81" spans="1:4" x14ac:dyDescent="0.25">
      <c r="A81" s="6" t="s">
        <v>27</v>
      </c>
      <c r="B81" s="28">
        <v>1086937</v>
      </c>
      <c r="C81" s="44">
        <f>C38+C80+C53</f>
        <v>1113350</v>
      </c>
      <c r="D81" s="20"/>
    </row>
    <row r="82" spans="1:4" x14ac:dyDescent="0.25">
      <c r="A82" s="9" t="s">
        <v>13</v>
      </c>
      <c r="B82" s="45">
        <v>-93104</v>
      </c>
      <c r="C82" s="46">
        <f>C31-C81</f>
        <v>-128041</v>
      </c>
      <c r="D82" s="20"/>
    </row>
    <row r="83" spans="1:4" x14ac:dyDescent="0.25">
      <c r="A83" s="75"/>
      <c r="B83" s="76"/>
      <c r="C83" s="47"/>
      <c r="D83" s="48"/>
    </row>
    <row r="84" spans="1:4" x14ac:dyDescent="0.25">
      <c r="A84" s="77"/>
      <c r="B84" s="78"/>
    </row>
    <row r="85" spans="1:4" x14ac:dyDescent="0.25">
      <c r="A85" s="6"/>
      <c r="B85" s="41"/>
    </row>
    <row r="86" spans="1:4" x14ac:dyDescent="0.25">
      <c r="A86" s="9"/>
      <c r="B86" s="39"/>
    </row>
  </sheetData>
  <mergeCells count="6">
    <mergeCell ref="A83:B84"/>
    <mergeCell ref="A5:B5"/>
    <mergeCell ref="A6:A7"/>
    <mergeCell ref="B6:B7"/>
    <mergeCell ref="C6:C7"/>
    <mergeCell ref="A8: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08A5E-3D3B-45D2-9467-C1D8ABB06572}">
  <sheetPr>
    <pageSetUpPr fitToPage="1"/>
  </sheetPr>
  <dimension ref="A1:T89"/>
  <sheetViews>
    <sheetView showGridLines="0" topLeftCell="A60" zoomScale="92" zoomScaleNormal="80" workbookViewId="0">
      <selection sqref="A1:S89"/>
    </sheetView>
  </sheetViews>
  <sheetFormatPr baseColWidth="10" defaultRowHeight="15" x14ac:dyDescent="0.25"/>
  <cols>
    <col min="1" max="1" width="35.7109375" customWidth="1"/>
    <col min="2" max="4" width="8.42578125" customWidth="1"/>
    <col min="5" max="5" width="9.140625" customWidth="1"/>
    <col min="6" max="6" width="9.7109375" customWidth="1"/>
    <col min="7" max="7" width="9.140625" customWidth="1"/>
    <col min="8" max="8" width="9.7109375" customWidth="1"/>
    <col min="9" max="11" width="9.140625" customWidth="1"/>
    <col min="12" max="12" width="8.42578125" customWidth="1"/>
    <col min="13" max="13" width="9.140625" customWidth="1"/>
    <col min="14" max="15" width="10.28515625" customWidth="1"/>
    <col min="16" max="16" width="9.85546875" customWidth="1"/>
    <col min="17" max="17" width="47.42578125" customWidth="1"/>
    <col min="18" max="18" width="9.28515625" bestFit="1" customWidth="1"/>
  </cols>
  <sheetData>
    <row r="1" spans="1:19" ht="21" x14ac:dyDescent="0.35">
      <c r="A1" s="1" t="s">
        <v>0</v>
      </c>
      <c r="Q1" s="73"/>
    </row>
    <row r="2" spans="1:19" x14ac:dyDescent="0.25">
      <c r="Q2" s="74"/>
    </row>
    <row r="3" spans="1:19" ht="15.75" x14ac:dyDescent="0.25">
      <c r="A3" s="2" t="s">
        <v>1</v>
      </c>
    </row>
    <row r="5" spans="1:19" x14ac:dyDescent="0.25">
      <c r="A5" s="3" t="s">
        <v>135</v>
      </c>
    </row>
    <row r="7" spans="1:19" ht="15.75" thickBot="1" x14ac:dyDescent="0.3">
      <c r="A7" s="79" t="s">
        <v>2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94"/>
      <c r="R7" s="49"/>
    </row>
    <row r="8" spans="1:19" x14ac:dyDescent="0.25">
      <c r="A8" s="81" t="s">
        <v>3</v>
      </c>
      <c r="B8" s="81" t="s">
        <v>4</v>
      </c>
      <c r="C8" s="81" t="s">
        <v>134</v>
      </c>
      <c r="D8" s="81" t="s">
        <v>5</v>
      </c>
      <c r="E8" s="81" t="s">
        <v>6</v>
      </c>
      <c r="F8" s="81" t="s">
        <v>7</v>
      </c>
      <c r="G8" s="81" t="s">
        <v>8</v>
      </c>
      <c r="H8" s="81" t="s">
        <v>9</v>
      </c>
      <c r="I8" s="81" t="s">
        <v>10</v>
      </c>
      <c r="J8" s="81" t="s">
        <v>126</v>
      </c>
      <c r="K8" s="81" t="s">
        <v>128</v>
      </c>
      <c r="L8" s="81" t="s">
        <v>133</v>
      </c>
      <c r="M8" s="81" t="s">
        <v>132</v>
      </c>
      <c r="N8" s="95">
        <v>2024</v>
      </c>
      <c r="O8" s="90">
        <v>2023</v>
      </c>
      <c r="P8" s="91"/>
      <c r="Q8" s="17"/>
      <c r="R8" s="61"/>
      <c r="S8" s="85" t="s">
        <v>75</v>
      </c>
    </row>
    <row r="9" spans="1:19" ht="41.25" thickBot="1" x14ac:dyDescent="0.3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96"/>
      <c r="O9" s="4" t="s">
        <v>11</v>
      </c>
      <c r="P9" s="4" t="s">
        <v>12</v>
      </c>
      <c r="Q9" s="18" t="s">
        <v>152</v>
      </c>
      <c r="R9" s="60" t="s">
        <v>123</v>
      </c>
      <c r="S9" s="86"/>
    </row>
    <row r="10" spans="1:19" ht="15.75" x14ac:dyDescent="0.25">
      <c r="A10" s="75" t="s">
        <v>13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92"/>
      <c r="Q10" s="20"/>
      <c r="R10" s="62"/>
      <c r="S10" s="19"/>
    </row>
    <row r="11" spans="1:19" ht="15.75" x14ac:dyDescent="0.25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93"/>
      <c r="Q11" s="21"/>
      <c r="R11" s="10"/>
      <c r="S11" s="19"/>
    </row>
    <row r="12" spans="1:19" x14ac:dyDescent="0.25">
      <c r="A12" s="5" t="s">
        <v>14</v>
      </c>
      <c r="B12" s="87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9"/>
      <c r="Q12" s="24"/>
      <c r="R12" s="11"/>
      <c r="S12" s="23"/>
    </row>
    <row r="13" spans="1:19" x14ac:dyDescent="0.25">
      <c r="A13" s="5" t="s">
        <v>15</v>
      </c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9"/>
      <c r="Q13" s="20"/>
      <c r="R13" s="11"/>
      <c r="S13" s="25"/>
    </row>
    <row r="14" spans="1:19" x14ac:dyDescent="0.25">
      <c r="A14" s="6" t="s">
        <v>16</v>
      </c>
      <c r="B14" s="7"/>
      <c r="C14" s="7"/>
      <c r="D14" s="7"/>
      <c r="E14" s="5">
        <v>20000</v>
      </c>
      <c r="F14" s="7"/>
      <c r="G14" s="7"/>
      <c r="H14" s="7"/>
      <c r="I14" s="7"/>
      <c r="J14" s="7"/>
      <c r="K14" s="7"/>
      <c r="L14" s="7"/>
      <c r="M14" s="7"/>
      <c r="N14" s="5">
        <v>20000</v>
      </c>
      <c r="O14" s="5">
        <v>1050</v>
      </c>
      <c r="P14" s="5">
        <v>18950</v>
      </c>
      <c r="Q14" s="20" t="s">
        <v>151</v>
      </c>
      <c r="R14" s="58">
        <v>20000</v>
      </c>
      <c r="S14" s="25">
        <v>0</v>
      </c>
    </row>
    <row r="15" spans="1:19" x14ac:dyDescent="0.25">
      <c r="A15" s="6" t="s">
        <v>17</v>
      </c>
      <c r="B15" s="5">
        <v>9000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66"/>
      <c r="N15" s="5">
        <v>9000</v>
      </c>
      <c r="O15" s="5">
        <v>9000</v>
      </c>
      <c r="P15" s="7"/>
      <c r="Q15" s="20" t="s">
        <v>166</v>
      </c>
      <c r="R15" s="50">
        <f t="shared" ref="R15:R26" si="0">N15-S15</f>
        <v>0</v>
      </c>
      <c r="S15" s="27">
        <v>9000</v>
      </c>
    </row>
    <row r="16" spans="1:19" ht="27" x14ac:dyDescent="0.25">
      <c r="A16" s="6" t="s">
        <v>80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66"/>
      <c r="N16" s="7"/>
      <c r="O16" s="5">
        <v>7086</v>
      </c>
      <c r="P16" s="5">
        <v>-7086</v>
      </c>
      <c r="Q16" s="20" t="s">
        <v>184</v>
      </c>
      <c r="R16" s="51">
        <f t="shared" si="0"/>
        <v>-7000</v>
      </c>
      <c r="S16" s="27">
        <v>7000</v>
      </c>
    </row>
    <row r="17" spans="1:20" x14ac:dyDescent="0.25">
      <c r="A17" s="6" t="s">
        <v>18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5">
        <v>20000</v>
      </c>
      <c r="P17" s="5">
        <v>-20000</v>
      </c>
      <c r="Q17" s="20" t="s">
        <v>127</v>
      </c>
      <c r="R17" s="51">
        <f t="shared" si="0"/>
        <v>-20000</v>
      </c>
      <c r="S17" s="27">
        <v>20000</v>
      </c>
    </row>
    <row r="18" spans="1:20" ht="27" x14ac:dyDescent="0.25">
      <c r="A18" s="6" t="s">
        <v>83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5">
        <v>60000</v>
      </c>
      <c r="P18" s="5">
        <v>-60000</v>
      </c>
      <c r="Q18" s="20" t="s">
        <v>136</v>
      </c>
      <c r="R18" s="51">
        <f t="shared" si="0"/>
        <v>-60000</v>
      </c>
      <c r="S18" s="27">
        <v>60000</v>
      </c>
    </row>
    <row r="19" spans="1:20" x14ac:dyDescent="0.25">
      <c r="A19" s="6" t="s">
        <v>15</v>
      </c>
      <c r="B19" s="8">
        <v>9000</v>
      </c>
      <c r="C19" s="8"/>
      <c r="D19" s="8"/>
      <c r="E19" s="8">
        <v>20000</v>
      </c>
      <c r="F19" s="8"/>
      <c r="G19" s="8"/>
      <c r="H19" s="8"/>
      <c r="I19" s="8"/>
      <c r="J19" s="8"/>
      <c r="K19" s="8"/>
      <c r="L19" s="8"/>
      <c r="M19" s="8"/>
      <c r="N19" s="44">
        <v>29000</v>
      </c>
      <c r="O19" s="8">
        <v>97136</v>
      </c>
      <c r="P19" s="8">
        <v>-68136</v>
      </c>
      <c r="Q19" s="20"/>
      <c r="R19" s="51">
        <f t="shared" si="0"/>
        <v>-67000</v>
      </c>
      <c r="S19" s="29">
        <f>SUM(S14:S18)</f>
        <v>96000</v>
      </c>
    </row>
    <row r="20" spans="1:20" x14ac:dyDescent="0.25">
      <c r="A20" s="5" t="s">
        <v>19</v>
      </c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9"/>
      <c r="Q20" s="20"/>
      <c r="R20" s="50">
        <f t="shared" si="0"/>
        <v>0</v>
      </c>
      <c r="S20" s="30"/>
    </row>
    <row r="21" spans="1:20" ht="27" x14ac:dyDescent="0.25">
      <c r="A21" s="6" t="s">
        <v>20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5">
        <v>33206</v>
      </c>
      <c r="P21" s="5">
        <v>-33206</v>
      </c>
      <c r="Q21" s="63" t="s">
        <v>167</v>
      </c>
      <c r="R21" s="51">
        <f t="shared" si="0"/>
        <v>-44000</v>
      </c>
      <c r="S21" s="27">
        <v>44000</v>
      </c>
    </row>
    <row r="22" spans="1:20" ht="40.5" x14ac:dyDescent="0.25">
      <c r="A22" s="6" t="s">
        <v>21</v>
      </c>
      <c r="B22" s="7"/>
      <c r="C22" s="7"/>
      <c r="D22" s="7"/>
      <c r="E22" s="5">
        <v>40000</v>
      </c>
      <c r="F22" s="7"/>
      <c r="G22" s="5">
        <v>30087</v>
      </c>
      <c r="H22" s="7"/>
      <c r="I22" s="5">
        <v>200000</v>
      </c>
      <c r="J22" s="7"/>
      <c r="K22" s="5">
        <v>110000</v>
      </c>
      <c r="L22" s="7"/>
      <c r="M22" s="7"/>
      <c r="N22" s="5">
        <v>380087</v>
      </c>
      <c r="O22" s="5">
        <v>90000</v>
      </c>
      <c r="P22" s="5">
        <v>290087</v>
      </c>
      <c r="Q22" s="63" t="s">
        <v>168</v>
      </c>
      <c r="R22" s="58">
        <f t="shared" si="0"/>
        <v>330087</v>
      </c>
      <c r="S22" s="31">
        <v>50000</v>
      </c>
    </row>
    <row r="23" spans="1:20" x14ac:dyDescent="0.25">
      <c r="A23" s="6" t="s">
        <v>86</v>
      </c>
      <c r="B23" s="7"/>
      <c r="C23" s="7"/>
      <c r="D23" s="7"/>
      <c r="E23" s="7"/>
      <c r="F23" s="7"/>
      <c r="G23" s="7"/>
      <c r="H23" s="7"/>
      <c r="I23" s="7"/>
      <c r="J23" s="7"/>
      <c r="K23" s="5">
        <v>71080</v>
      </c>
      <c r="L23" s="7"/>
      <c r="M23" s="7"/>
      <c r="N23" s="5">
        <v>71080</v>
      </c>
      <c r="O23" s="5">
        <v>63309</v>
      </c>
      <c r="P23" s="5">
        <v>7771</v>
      </c>
      <c r="Q23" s="20" t="s">
        <v>87</v>
      </c>
      <c r="R23" s="58">
        <f t="shared" si="0"/>
        <v>7771</v>
      </c>
      <c r="S23" s="25">
        <v>63309</v>
      </c>
    </row>
    <row r="24" spans="1:20" x14ac:dyDescent="0.25">
      <c r="A24" s="6" t="s">
        <v>88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5">
        <v>70436</v>
      </c>
      <c r="N24" s="5">
        <v>70436</v>
      </c>
      <c r="O24" s="5">
        <v>36442</v>
      </c>
      <c r="P24" s="5">
        <v>33993</v>
      </c>
      <c r="Q24" s="20"/>
      <c r="R24" s="58">
        <f t="shared" si="0"/>
        <v>30436</v>
      </c>
      <c r="S24" s="25">
        <v>40000</v>
      </c>
    </row>
    <row r="25" spans="1:20" x14ac:dyDescent="0.25">
      <c r="A25" s="6" t="s">
        <v>125</v>
      </c>
      <c r="B25" s="7"/>
      <c r="C25" s="7"/>
      <c r="D25" s="7"/>
      <c r="E25" s="7"/>
      <c r="F25" s="7"/>
      <c r="G25" s="7"/>
      <c r="H25" s="7"/>
      <c r="I25" s="5">
        <v>600</v>
      </c>
      <c r="J25" s="7"/>
      <c r="K25" s="7"/>
      <c r="L25" s="7"/>
      <c r="M25" s="7"/>
      <c r="N25" s="5">
        <v>600</v>
      </c>
      <c r="O25" s="7"/>
      <c r="P25" s="5">
        <v>600</v>
      </c>
      <c r="Q25" s="20"/>
      <c r="R25" s="58">
        <f t="shared" si="0"/>
        <v>600</v>
      </c>
      <c r="S25" s="25"/>
    </row>
    <row r="26" spans="1:20" ht="27" x14ac:dyDescent="0.25">
      <c r="A26" s="6" t="s">
        <v>22</v>
      </c>
      <c r="B26" s="7"/>
      <c r="C26" s="7"/>
      <c r="D26" s="7"/>
      <c r="E26" s="7"/>
      <c r="F26" s="7"/>
      <c r="G26" s="7"/>
      <c r="H26" s="5">
        <v>4601</v>
      </c>
      <c r="I26" s="7"/>
      <c r="J26" s="7"/>
      <c r="K26" s="7"/>
      <c r="L26" s="7"/>
      <c r="M26" s="7"/>
      <c r="N26" s="5">
        <v>4601</v>
      </c>
      <c r="O26" s="5">
        <v>14882</v>
      </c>
      <c r="P26" s="5">
        <v>-10281</v>
      </c>
      <c r="Q26" s="20" t="s">
        <v>169</v>
      </c>
      <c r="R26" s="51">
        <f t="shared" si="0"/>
        <v>-85399</v>
      </c>
      <c r="S26" s="25">
        <v>90000</v>
      </c>
    </row>
    <row r="27" spans="1:20" x14ac:dyDescent="0.25">
      <c r="A27" s="6" t="s">
        <v>91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5">
        <v>910</v>
      </c>
      <c r="P27" s="5">
        <v>-910</v>
      </c>
      <c r="Q27" s="20"/>
      <c r="R27" s="50"/>
      <c r="S27" s="25"/>
    </row>
    <row r="28" spans="1:20" ht="27" x14ac:dyDescent="0.25">
      <c r="A28" s="6" t="s">
        <v>23</v>
      </c>
      <c r="B28" s="5">
        <v>2300</v>
      </c>
      <c r="C28" s="5">
        <v>3320</v>
      </c>
      <c r="D28" s="7"/>
      <c r="E28" s="7"/>
      <c r="F28" s="7"/>
      <c r="G28" s="5">
        <v>107190</v>
      </c>
      <c r="H28" s="5">
        <v>33080</v>
      </c>
      <c r="I28" s="5">
        <v>8540</v>
      </c>
      <c r="J28" s="5">
        <v>21565</v>
      </c>
      <c r="K28" s="5">
        <v>21175</v>
      </c>
      <c r="L28" s="5">
        <v>13258</v>
      </c>
      <c r="M28" s="5">
        <v>48940</v>
      </c>
      <c r="N28" s="5">
        <v>259368</v>
      </c>
      <c r="O28" s="5">
        <v>224160</v>
      </c>
      <c r="P28" s="5">
        <v>35208</v>
      </c>
      <c r="Q28" s="32" t="s">
        <v>170</v>
      </c>
      <c r="R28" s="51">
        <f t="shared" ref="R28:R34" si="1">N28-S28</f>
        <v>35368</v>
      </c>
      <c r="S28" s="25">
        <v>224000</v>
      </c>
    </row>
    <row r="29" spans="1:20" x14ac:dyDescent="0.25">
      <c r="A29" s="6" t="s">
        <v>24</v>
      </c>
      <c r="B29" s="5">
        <v>5766</v>
      </c>
      <c r="C29" s="7"/>
      <c r="D29" s="7"/>
      <c r="E29" s="5">
        <v>7843</v>
      </c>
      <c r="F29" s="7"/>
      <c r="G29" s="7"/>
      <c r="H29" s="7"/>
      <c r="I29" s="5">
        <v>27463</v>
      </c>
      <c r="J29" s="7"/>
      <c r="K29" s="5">
        <v>1317</v>
      </c>
      <c r="L29" s="7"/>
      <c r="M29" s="7"/>
      <c r="N29" s="5">
        <v>42389</v>
      </c>
      <c r="O29" s="5">
        <v>17260</v>
      </c>
      <c r="P29" s="5">
        <v>25129</v>
      </c>
      <c r="Q29" s="32"/>
      <c r="R29" s="58">
        <f t="shared" si="1"/>
        <v>2389</v>
      </c>
      <c r="S29" s="25">
        <v>40000</v>
      </c>
    </row>
    <row r="30" spans="1:20" ht="40.5" x14ac:dyDescent="0.25">
      <c r="A30" s="6" t="s">
        <v>25</v>
      </c>
      <c r="B30" s="5">
        <v>1525</v>
      </c>
      <c r="C30" s="5">
        <v>3000</v>
      </c>
      <c r="D30" s="5">
        <v>3000</v>
      </c>
      <c r="E30" s="5">
        <v>71323</v>
      </c>
      <c r="F30" s="5">
        <v>15855</v>
      </c>
      <c r="G30" s="5">
        <v>5305</v>
      </c>
      <c r="H30" s="5">
        <v>3190</v>
      </c>
      <c r="I30" s="5">
        <v>56350</v>
      </c>
      <c r="J30" s="5">
        <v>132529</v>
      </c>
      <c r="K30" s="7"/>
      <c r="L30" s="5">
        <v>53312</v>
      </c>
      <c r="M30" s="5">
        <v>12555</v>
      </c>
      <c r="N30" s="5">
        <v>357944</v>
      </c>
      <c r="O30" s="5">
        <v>379102</v>
      </c>
      <c r="P30" s="5">
        <v>-21158</v>
      </c>
      <c r="Q30" s="32" t="s">
        <v>148</v>
      </c>
      <c r="R30" s="58">
        <f t="shared" si="1"/>
        <v>57944</v>
      </c>
      <c r="S30" s="25">
        <v>300000</v>
      </c>
      <c r="T30" t="s">
        <v>147</v>
      </c>
    </row>
    <row r="31" spans="1:20" ht="53.45" customHeight="1" x14ac:dyDescent="0.25">
      <c r="A31" s="6" t="s">
        <v>26</v>
      </c>
      <c r="B31" s="7"/>
      <c r="C31" s="7"/>
      <c r="D31" s="7"/>
      <c r="E31" s="7"/>
      <c r="F31" s="7"/>
      <c r="G31" s="7"/>
      <c r="H31" s="7"/>
      <c r="I31" s="7"/>
      <c r="J31" s="5">
        <v>62467</v>
      </c>
      <c r="K31" s="5">
        <v>60000</v>
      </c>
      <c r="L31" s="7"/>
      <c r="M31" s="7"/>
      <c r="N31" s="5">
        <v>122467</v>
      </c>
      <c r="O31" s="5">
        <v>17730</v>
      </c>
      <c r="P31" s="5">
        <v>104737</v>
      </c>
      <c r="Q31" s="57" t="s">
        <v>173</v>
      </c>
      <c r="R31" s="58">
        <f t="shared" si="1"/>
        <v>104467</v>
      </c>
      <c r="S31" s="25">
        <v>18000</v>
      </c>
    </row>
    <row r="32" spans="1:20" ht="27" x14ac:dyDescent="0.25">
      <c r="A32" s="6" t="s">
        <v>131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5">
        <v>25971</v>
      </c>
      <c r="N32" s="5">
        <v>25971</v>
      </c>
      <c r="O32" s="5">
        <v>19696</v>
      </c>
      <c r="P32" s="5">
        <v>6275</v>
      </c>
      <c r="Q32" s="20" t="s">
        <v>171</v>
      </c>
      <c r="R32" s="51">
        <f t="shared" si="1"/>
        <v>5971</v>
      </c>
      <c r="S32" s="27">
        <v>20000</v>
      </c>
    </row>
    <row r="33" spans="1:19" x14ac:dyDescent="0.25">
      <c r="A33" s="6" t="s">
        <v>19</v>
      </c>
      <c r="B33" s="8">
        <v>9591</v>
      </c>
      <c r="C33" s="8">
        <v>6320</v>
      </c>
      <c r="D33" s="8">
        <v>3000</v>
      </c>
      <c r="E33" s="8">
        <v>119166</v>
      </c>
      <c r="F33" s="8">
        <v>15855</v>
      </c>
      <c r="G33" s="8">
        <v>142582</v>
      </c>
      <c r="H33" s="8">
        <v>40871</v>
      </c>
      <c r="I33" s="8">
        <v>292953</v>
      </c>
      <c r="J33" s="8">
        <v>216561</v>
      </c>
      <c r="K33" s="8">
        <v>263572</v>
      </c>
      <c r="L33" s="8">
        <v>66570</v>
      </c>
      <c r="M33" s="8">
        <v>157902</v>
      </c>
      <c r="N33" s="44">
        <v>1334942</v>
      </c>
      <c r="O33" s="8">
        <v>896697</v>
      </c>
      <c r="P33" s="8">
        <v>438245</v>
      </c>
      <c r="Q33" s="20"/>
      <c r="R33" s="58">
        <f t="shared" si="1"/>
        <v>445633</v>
      </c>
      <c r="S33" s="29">
        <f>SUM(S21:S32)</f>
        <v>889309</v>
      </c>
    </row>
    <row r="34" spans="1:19" x14ac:dyDescent="0.25">
      <c r="A34" s="6" t="s">
        <v>14</v>
      </c>
      <c r="B34" s="8">
        <v>18591</v>
      </c>
      <c r="C34" s="8">
        <v>6320</v>
      </c>
      <c r="D34" s="8">
        <v>3000</v>
      </c>
      <c r="E34" s="8">
        <v>139166</v>
      </c>
      <c r="F34" s="8">
        <v>15855</v>
      </c>
      <c r="G34" s="8">
        <v>142582</v>
      </c>
      <c r="H34" s="8">
        <v>40871</v>
      </c>
      <c r="I34" s="8">
        <v>292953</v>
      </c>
      <c r="J34" s="8">
        <v>216561</v>
      </c>
      <c r="K34" s="8">
        <v>263572</v>
      </c>
      <c r="L34" s="8">
        <v>66570</v>
      </c>
      <c r="M34" s="8">
        <v>157902</v>
      </c>
      <c r="N34" s="44">
        <v>1363942</v>
      </c>
      <c r="O34" s="8">
        <v>993833</v>
      </c>
      <c r="P34" s="8">
        <v>370109</v>
      </c>
      <c r="Q34" s="20"/>
      <c r="R34" s="58">
        <f t="shared" si="1"/>
        <v>378633</v>
      </c>
      <c r="S34" s="34">
        <f>SUM(S19+S33)</f>
        <v>985309</v>
      </c>
    </row>
    <row r="35" spans="1:19" x14ac:dyDescent="0.25">
      <c r="A35" s="5" t="s">
        <v>27</v>
      </c>
      <c r="B35" s="87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9"/>
    </row>
    <row r="36" spans="1:19" x14ac:dyDescent="0.25">
      <c r="A36" s="5" t="s">
        <v>28</v>
      </c>
      <c r="B36" s="87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9"/>
    </row>
    <row r="37" spans="1:19" ht="27" x14ac:dyDescent="0.25">
      <c r="A37" s="6" t="s">
        <v>29</v>
      </c>
      <c r="B37" s="7"/>
      <c r="C37" s="7"/>
      <c r="D37" s="7"/>
      <c r="E37" s="5">
        <v>27780</v>
      </c>
      <c r="F37" s="5">
        <v>400</v>
      </c>
      <c r="G37" s="7"/>
      <c r="H37" s="5">
        <v>99</v>
      </c>
      <c r="I37" s="5">
        <v>215435</v>
      </c>
      <c r="J37" s="5">
        <v>27829</v>
      </c>
      <c r="K37" s="5">
        <v>13694</v>
      </c>
      <c r="L37" s="7"/>
      <c r="M37" s="7"/>
      <c r="N37" s="5">
        <v>285236</v>
      </c>
      <c r="O37" s="5">
        <v>158484</v>
      </c>
      <c r="P37" s="5">
        <v>126752</v>
      </c>
      <c r="Q37" s="32" t="s">
        <v>174</v>
      </c>
      <c r="R37" s="51">
        <f t="shared" ref="R37:R85" si="2">N37-S37</f>
        <v>185236</v>
      </c>
      <c r="S37" s="25">
        <v>100000</v>
      </c>
    </row>
    <row r="38" spans="1:19" x14ac:dyDescent="0.25">
      <c r="A38" s="6" t="s">
        <v>30</v>
      </c>
      <c r="B38" s="7"/>
      <c r="C38" s="7"/>
      <c r="D38" s="7"/>
      <c r="E38" s="7"/>
      <c r="F38" s="5">
        <v>975</v>
      </c>
      <c r="G38" s="7"/>
      <c r="H38" s="7"/>
      <c r="I38" s="7"/>
      <c r="J38" s="7"/>
      <c r="K38" s="7"/>
      <c r="L38" s="5">
        <v>4391</v>
      </c>
      <c r="M38" s="7"/>
      <c r="N38" s="5">
        <v>5367</v>
      </c>
      <c r="O38" s="5">
        <v>21452</v>
      </c>
      <c r="P38" s="5">
        <v>-16085</v>
      </c>
      <c r="Q38" s="20" t="s">
        <v>153</v>
      </c>
      <c r="R38" s="58"/>
      <c r="S38" s="25">
        <v>17000</v>
      </c>
    </row>
    <row r="39" spans="1:19" x14ac:dyDescent="0.25">
      <c r="A39" s="6" t="s">
        <v>31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5">
        <v>-10125</v>
      </c>
      <c r="P39" s="5">
        <v>10125</v>
      </c>
      <c r="Q39" s="20"/>
      <c r="R39" s="50">
        <f t="shared" si="2"/>
        <v>0</v>
      </c>
      <c r="S39" s="25"/>
    </row>
    <row r="40" spans="1:19" x14ac:dyDescent="0.25">
      <c r="A40" s="6" t="s">
        <v>32</v>
      </c>
      <c r="B40" s="7"/>
      <c r="C40" s="7"/>
      <c r="D40" s="7"/>
      <c r="E40" s="5">
        <v>2363</v>
      </c>
      <c r="F40" s="7"/>
      <c r="G40" s="5">
        <v>4593</v>
      </c>
      <c r="H40" s="7"/>
      <c r="I40" s="5">
        <v>12297</v>
      </c>
      <c r="J40" s="7"/>
      <c r="K40" s="7"/>
      <c r="L40" s="7"/>
      <c r="M40" s="7"/>
      <c r="N40" s="5">
        <v>19253</v>
      </c>
      <c r="O40" s="7"/>
      <c r="P40" s="5">
        <v>19253</v>
      </c>
      <c r="Q40" s="20"/>
      <c r="R40" s="58"/>
      <c r="S40" s="38"/>
    </row>
    <row r="41" spans="1:19" x14ac:dyDescent="0.25">
      <c r="A41" s="6" t="s">
        <v>33</v>
      </c>
      <c r="B41" s="5">
        <v>1000</v>
      </c>
      <c r="C41" s="5">
        <v>1500</v>
      </c>
      <c r="D41" s="7"/>
      <c r="E41" s="7"/>
      <c r="F41" s="7"/>
      <c r="G41" s="7"/>
      <c r="H41" s="5">
        <v>-1500</v>
      </c>
      <c r="I41" s="7"/>
      <c r="J41" s="7"/>
      <c r="K41" s="7"/>
      <c r="L41" s="7"/>
      <c r="M41" s="7"/>
      <c r="N41" s="5">
        <v>1000</v>
      </c>
      <c r="O41" s="5">
        <v>-2358</v>
      </c>
      <c r="P41" s="5">
        <v>3358</v>
      </c>
      <c r="Q41" s="20"/>
      <c r="R41" s="58"/>
      <c r="S41" s="38">
        <v>6000</v>
      </c>
    </row>
    <row r="42" spans="1:19" x14ac:dyDescent="0.25">
      <c r="A42" s="6" t="s">
        <v>28</v>
      </c>
      <c r="B42" s="8">
        <v>1000</v>
      </c>
      <c r="C42" s="8">
        <v>1500</v>
      </c>
      <c r="D42" s="8"/>
      <c r="E42" s="8">
        <v>30143</v>
      </c>
      <c r="F42" s="8">
        <v>1375</v>
      </c>
      <c r="G42" s="8">
        <v>4593</v>
      </c>
      <c r="H42" s="8">
        <v>-1401</v>
      </c>
      <c r="I42" s="8">
        <v>227732</v>
      </c>
      <c r="J42" s="8">
        <v>-35712</v>
      </c>
      <c r="K42" s="8">
        <v>13694</v>
      </c>
      <c r="L42" s="8">
        <v>4391</v>
      </c>
      <c r="M42" s="8"/>
      <c r="N42" s="44">
        <v>310856</v>
      </c>
      <c r="O42" s="8">
        <v>167453</v>
      </c>
      <c r="P42" s="8">
        <v>143403</v>
      </c>
      <c r="Q42" s="20"/>
      <c r="R42" s="51">
        <f t="shared" si="2"/>
        <v>187856</v>
      </c>
      <c r="S42" s="34">
        <f>SUM(S37:S41)</f>
        <v>123000</v>
      </c>
    </row>
    <row r="43" spans="1:19" x14ac:dyDescent="0.25">
      <c r="A43" s="5" t="s">
        <v>34</v>
      </c>
      <c r="B43" s="87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9"/>
      <c r="Q43" s="20"/>
      <c r="R43" s="50">
        <f t="shared" si="2"/>
        <v>0</v>
      </c>
      <c r="S43" s="40"/>
    </row>
    <row r="44" spans="1:19" x14ac:dyDescent="0.25">
      <c r="A44" s="6" t="s">
        <v>35</v>
      </c>
      <c r="B44" s="5">
        <v>47499</v>
      </c>
      <c r="C44" s="5">
        <v>37102</v>
      </c>
      <c r="D44" s="5">
        <v>31358</v>
      </c>
      <c r="E44" s="5">
        <v>30405</v>
      </c>
      <c r="F44" s="5">
        <v>42934</v>
      </c>
      <c r="G44" s="5">
        <v>26896</v>
      </c>
      <c r="H44" s="5">
        <v>66866</v>
      </c>
      <c r="I44" s="5">
        <v>37264</v>
      </c>
      <c r="J44" s="5">
        <v>43708</v>
      </c>
      <c r="K44" s="5">
        <v>51717</v>
      </c>
      <c r="L44" s="5">
        <v>58148</v>
      </c>
      <c r="M44" s="5">
        <v>63005</v>
      </c>
      <c r="N44" s="5">
        <v>536902</v>
      </c>
      <c r="O44" s="5">
        <v>476191</v>
      </c>
      <c r="P44" s="5">
        <v>60711</v>
      </c>
      <c r="Q44" s="20"/>
      <c r="R44" s="51"/>
      <c r="S44" s="40"/>
    </row>
    <row r="45" spans="1:19" x14ac:dyDescent="0.25">
      <c r="A45" s="6" t="s">
        <v>36</v>
      </c>
      <c r="B45" s="5">
        <v>5700</v>
      </c>
      <c r="C45" s="5">
        <v>4452</v>
      </c>
      <c r="D45" s="5">
        <v>3763</v>
      </c>
      <c r="E45" s="5">
        <v>3649</v>
      </c>
      <c r="F45" s="5">
        <v>5152</v>
      </c>
      <c r="G45" s="5">
        <v>3228</v>
      </c>
      <c r="H45" s="5">
        <v>8024</v>
      </c>
      <c r="I45" s="5">
        <v>4472</v>
      </c>
      <c r="J45" s="5">
        <v>5245</v>
      </c>
      <c r="K45" s="5">
        <v>6206</v>
      </c>
      <c r="L45" s="5">
        <v>6978</v>
      </c>
      <c r="M45" s="5">
        <v>7561</v>
      </c>
      <c r="N45" s="5">
        <v>64428</v>
      </c>
      <c r="O45" s="5">
        <v>57143</v>
      </c>
      <c r="P45" s="5">
        <v>7285</v>
      </c>
      <c r="Q45" s="20"/>
      <c r="R45" s="50"/>
      <c r="S45" s="40"/>
    </row>
    <row r="46" spans="1:19" x14ac:dyDescent="0.25">
      <c r="A46" s="6" t="s">
        <v>37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5">
        <v>-2160</v>
      </c>
      <c r="P46" s="5">
        <v>2160</v>
      </c>
      <c r="Q46" s="20"/>
      <c r="R46" s="50"/>
      <c r="S46" s="40"/>
    </row>
    <row r="47" spans="1:19" x14ac:dyDescent="0.25">
      <c r="A47" s="6" t="s">
        <v>38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5">
        <v>-259</v>
      </c>
      <c r="P47" s="5">
        <v>259</v>
      </c>
      <c r="Q47" s="20"/>
      <c r="R47" s="50"/>
      <c r="S47" s="40"/>
    </row>
    <row r="48" spans="1:19" x14ac:dyDescent="0.25">
      <c r="A48" s="6" t="s">
        <v>39</v>
      </c>
      <c r="B48" s="5">
        <v>366</v>
      </c>
      <c r="C48" s="5">
        <v>366</v>
      </c>
      <c r="D48" s="5">
        <v>366</v>
      </c>
      <c r="E48" s="7"/>
      <c r="F48" s="5">
        <v>366</v>
      </c>
      <c r="G48" s="5">
        <v>366</v>
      </c>
      <c r="H48" s="5">
        <v>366</v>
      </c>
      <c r="I48" s="5">
        <v>366</v>
      </c>
      <c r="J48" s="5">
        <v>366</v>
      </c>
      <c r="K48" s="5">
        <v>366</v>
      </c>
      <c r="L48" s="5">
        <v>366</v>
      </c>
      <c r="M48" s="5">
        <v>366</v>
      </c>
      <c r="N48" s="5">
        <v>4026</v>
      </c>
      <c r="O48" s="5">
        <v>4392</v>
      </c>
      <c r="P48" s="5">
        <v>-366</v>
      </c>
      <c r="Q48" s="20"/>
      <c r="R48" s="50"/>
      <c r="S48" s="40"/>
    </row>
    <row r="49" spans="1:19" x14ac:dyDescent="0.25">
      <c r="A49" s="6" t="s">
        <v>40</v>
      </c>
      <c r="B49" s="5">
        <v>-366</v>
      </c>
      <c r="C49" s="5">
        <v>-366</v>
      </c>
      <c r="D49" s="5">
        <v>-366</v>
      </c>
      <c r="E49" s="7"/>
      <c r="F49" s="5">
        <v>-366</v>
      </c>
      <c r="G49" s="5">
        <v>-366</v>
      </c>
      <c r="H49" s="5">
        <v>-366</v>
      </c>
      <c r="I49" s="5">
        <v>-366</v>
      </c>
      <c r="J49" s="5">
        <v>-366</v>
      </c>
      <c r="K49" s="5">
        <v>-366</v>
      </c>
      <c r="L49" s="5">
        <v>-366</v>
      </c>
      <c r="M49" s="5">
        <v>-366</v>
      </c>
      <c r="N49" s="5">
        <v>-4026</v>
      </c>
      <c r="O49" s="5">
        <v>-4392</v>
      </c>
      <c r="P49" s="5">
        <v>366</v>
      </c>
      <c r="Q49" s="20"/>
      <c r="R49" s="50"/>
      <c r="S49" s="40"/>
    </row>
    <row r="50" spans="1:19" x14ac:dyDescent="0.25">
      <c r="A50" s="6" t="s">
        <v>41</v>
      </c>
      <c r="B50" s="5">
        <v>6749</v>
      </c>
      <c r="C50" s="5">
        <v>3968</v>
      </c>
      <c r="D50" s="5">
        <v>3147</v>
      </c>
      <c r="E50" s="5">
        <v>3412</v>
      </c>
      <c r="F50" s="5">
        <v>5553</v>
      </c>
      <c r="G50" s="5">
        <v>3018</v>
      </c>
      <c r="H50" s="5">
        <v>9037</v>
      </c>
      <c r="I50" s="5">
        <v>5404</v>
      </c>
      <c r="J50" s="5">
        <v>6214</v>
      </c>
      <c r="K50" s="5">
        <v>7344</v>
      </c>
      <c r="L50" s="5">
        <v>8250</v>
      </c>
      <c r="M50" s="5">
        <v>8935</v>
      </c>
      <c r="N50" s="5">
        <v>71032</v>
      </c>
      <c r="O50" s="5">
        <v>64241</v>
      </c>
      <c r="P50" s="5">
        <v>6791</v>
      </c>
      <c r="Q50" s="20"/>
      <c r="R50" s="50"/>
      <c r="S50" s="25"/>
    </row>
    <row r="51" spans="1:19" x14ac:dyDescent="0.25">
      <c r="A51" s="6" t="s">
        <v>42</v>
      </c>
      <c r="B51" s="5">
        <v>804</v>
      </c>
      <c r="C51" s="5">
        <v>628</v>
      </c>
      <c r="D51" s="5">
        <v>531</v>
      </c>
      <c r="E51" s="5">
        <v>514</v>
      </c>
      <c r="F51" s="5">
        <v>726</v>
      </c>
      <c r="G51" s="5">
        <v>455</v>
      </c>
      <c r="H51" s="5">
        <v>1131</v>
      </c>
      <c r="I51" s="5">
        <v>630</v>
      </c>
      <c r="J51" s="5">
        <v>740</v>
      </c>
      <c r="K51" s="5">
        <v>875</v>
      </c>
      <c r="L51" s="5">
        <v>984</v>
      </c>
      <c r="M51" s="5">
        <v>1066</v>
      </c>
      <c r="N51" s="5">
        <v>9084</v>
      </c>
      <c r="O51" s="5">
        <v>8057</v>
      </c>
      <c r="P51" s="5">
        <v>1027</v>
      </c>
      <c r="Q51" s="20"/>
      <c r="R51" s="50"/>
      <c r="S51" s="25"/>
    </row>
    <row r="52" spans="1:19" x14ac:dyDescent="0.25">
      <c r="A52" s="6" t="s">
        <v>43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5">
        <v>-305</v>
      </c>
      <c r="P52" s="5">
        <v>305</v>
      </c>
      <c r="Q52" s="20"/>
      <c r="R52" s="50"/>
      <c r="S52" s="25"/>
    </row>
    <row r="53" spans="1:19" x14ac:dyDescent="0.25">
      <c r="A53" s="6" t="s">
        <v>44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5">
        <v>-37</v>
      </c>
      <c r="P53" s="5">
        <v>37</v>
      </c>
      <c r="Q53" s="20"/>
      <c r="R53" s="50">
        <f t="shared" si="2"/>
        <v>0</v>
      </c>
      <c r="S53" s="25"/>
    </row>
    <row r="54" spans="1:19" x14ac:dyDescent="0.25">
      <c r="A54" s="6" t="s">
        <v>45</v>
      </c>
      <c r="B54" s="7"/>
      <c r="C54" s="7"/>
      <c r="D54" s="7"/>
      <c r="E54" s="5">
        <v>69</v>
      </c>
      <c r="F54" s="7"/>
      <c r="G54" s="7"/>
      <c r="H54" s="7"/>
      <c r="I54" s="5">
        <v>698</v>
      </c>
      <c r="J54" s="7"/>
      <c r="K54" s="7"/>
      <c r="L54" s="7"/>
      <c r="M54" s="7"/>
      <c r="N54" s="5">
        <v>767</v>
      </c>
      <c r="O54" s="5">
        <v>591</v>
      </c>
      <c r="P54" s="5">
        <v>176</v>
      </c>
      <c r="Q54" s="20"/>
      <c r="R54" s="50"/>
      <c r="S54" s="25"/>
    </row>
    <row r="55" spans="1:19" x14ac:dyDescent="0.25">
      <c r="A55" s="6" t="s">
        <v>46</v>
      </c>
      <c r="B55" s="7"/>
      <c r="C55" s="5">
        <v>-9330</v>
      </c>
      <c r="D55" s="5">
        <v>-9408</v>
      </c>
      <c r="E55" s="5">
        <v>-6272</v>
      </c>
      <c r="F55" s="5">
        <v>-3920</v>
      </c>
      <c r="G55" s="5">
        <v>-5856</v>
      </c>
      <c r="H55" s="5">
        <v>-3136</v>
      </c>
      <c r="I55" s="7"/>
      <c r="J55" s="7"/>
      <c r="K55" s="7"/>
      <c r="L55" s="7"/>
      <c r="M55" s="7"/>
      <c r="N55" s="5">
        <v>-37921</v>
      </c>
      <c r="O55" s="5">
        <v>-25562</v>
      </c>
      <c r="P55" s="5">
        <v>-12359</v>
      </c>
      <c r="Q55" s="20"/>
      <c r="R55" s="50"/>
      <c r="S55" s="25"/>
    </row>
    <row r="56" spans="1:19" x14ac:dyDescent="0.25">
      <c r="A56" s="6" t="s">
        <v>130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5">
        <v>5100</v>
      </c>
      <c r="N56" s="5">
        <v>5100</v>
      </c>
      <c r="O56" s="7"/>
      <c r="P56" s="5">
        <v>5100</v>
      </c>
      <c r="Q56" s="20"/>
      <c r="R56" s="50"/>
      <c r="S56" s="25"/>
    </row>
    <row r="57" spans="1:19" x14ac:dyDescent="0.25">
      <c r="A57" s="6" t="s">
        <v>34</v>
      </c>
      <c r="B57" s="8">
        <v>60751</v>
      </c>
      <c r="C57" s="8">
        <v>36820</v>
      </c>
      <c r="D57" s="8">
        <v>29391</v>
      </c>
      <c r="E57" s="8">
        <v>31777</v>
      </c>
      <c r="F57" s="8">
        <v>50445</v>
      </c>
      <c r="G57" s="8">
        <v>27741</v>
      </c>
      <c r="H57" s="8">
        <v>81922</v>
      </c>
      <c r="I57" s="8">
        <v>48468</v>
      </c>
      <c r="J57" s="8">
        <v>55907</v>
      </c>
      <c r="K57" s="8">
        <v>66142</v>
      </c>
      <c r="L57" s="8">
        <v>74360</v>
      </c>
      <c r="M57" s="8">
        <v>85667</v>
      </c>
      <c r="N57" s="44">
        <v>649393</v>
      </c>
      <c r="O57" s="8">
        <v>577901</v>
      </c>
      <c r="P57" s="8">
        <v>71492</v>
      </c>
      <c r="Q57" s="20" t="s">
        <v>175</v>
      </c>
      <c r="R57" s="51">
        <f t="shared" si="2"/>
        <v>39393</v>
      </c>
      <c r="S57" s="42">
        <v>610000</v>
      </c>
    </row>
    <row r="58" spans="1:19" x14ac:dyDescent="0.25">
      <c r="A58" s="5" t="s">
        <v>47</v>
      </c>
      <c r="B58" s="87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9"/>
      <c r="Q58" s="20"/>
      <c r="R58" s="51">
        <f t="shared" si="2"/>
        <v>0</v>
      </c>
      <c r="S58" s="25"/>
    </row>
    <row r="59" spans="1:19" x14ac:dyDescent="0.25">
      <c r="A59" s="6" t="s">
        <v>48</v>
      </c>
      <c r="B59" s="7"/>
      <c r="C59" s="7"/>
      <c r="D59" s="7"/>
      <c r="E59" s="5">
        <v>27976</v>
      </c>
      <c r="F59" s="7"/>
      <c r="G59" s="7"/>
      <c r="H59" s="7"/>
      <c r="I59" s="7"/>
      <c r="J59" s="7"/>
      <c r="K59" s="7"/>
      <c r="L59" s="7"/>
      <c r="M59" s="7"/>
      <c r="N59" s="5">
        <v>27976</v>
      </c>
      <c r="O59" s="5">
        <v>27481</v>
      </c>
      <c r="P59" s="5">
        <v>495</v>
      </c>
      <c r="Q59" s="20" t="s">
        <v>182</v>
      </c>
      <c r="R59" s="51">
        <f t="shared" si="2"/>
        <v>-24</v>
      </c>
      <c r="S59" s="25">
        <v>28000</v>
      </c>
    </row>
    <row r="60" spans="1:19" x14ac:dyDescent="0.25">
      <c r="A60" s="6" t="s">
        <v>49</v>
      </c>
      <c r="B60" s="7"/>
      <c r="C60" s="7"/>
      <c r="D60" s="7"/>
      <c r="E60" s="7"/>
      <c r="F60" s="7"/>
      <c r="G60" s="5">
        <v>109</v>
      </c>
      <c r="H60" s="7"/>
      <c r="I60" s="7"/>
      <c r="J60" s="7"/>
      <c r="K60" s="7"/>
      <c r="L60" s="7"/>
      <c r="M60" s="7"/>
      <c r="N60" s="5">
        <v>109</v>
      </c>
      <c r="O60" s="7"/>
      <c r="P60" s="5">
        <v>109</v>
      </c>
      <c r="Q60" s="20"/>
      <c r="R60" s="58">
        <f t="shared" si="2"/>
        <v>109</v>
      </c>
      <c r="S60" s="25"/>
    </row>
    <row r="61" spans="1:19" x14ac:dyDescent="0.25">
      <c r="A61" s="6" t="s">
        <v>50</v>
      </c>
      <c r="B61" s="7"/>
      <c r="C61" s="7"/>
      <c r="D61" s="7"/>
      <c r="E61" s="7"/>
      <c r="F61" s="5">
        <v>3502</v>
      </c>
      <c r="G61" s="7"/>
      <c r="H61" s="7"/>
      <c r="I61" s="7"/>
      <c r="J61" s="7"/>
      <c r="K61" s="7"/>
      <c r="L61" s="7"/>
      <c r="M61" s="7"/>
      <c r="N61" s="5">
        <v>3502</v>
      </c>
      <c r="O61" s="7"/>
      <c r="P61" s="5">
        <v>3502</v>
      </c>
      <c r="Q61" s="20" t="s">
        <v>146</v>
      </c>
      <c r="R61" s="51">
        <f t="shared" si="2"/>
        <v>3502</v>
      </c>
      <c r="S61" s="25"/>
    </row>
    <row r="62" spans="1:19" ht="27" x14ac:dyDescent="0.25">
      <c r="A62" s="6" t="s">
        <v>51</v>
      </c>
      <c r="B62" s="7"/>
      <c r="C62" s="7"/>
      <c r="D62" s="7"/>
      <c r="E62" s="5">
        <v>339</v>
      </c>
      <c r="F62" s="5">
        <v>358</v>
      </c>
      <c r="G62" s="7"/>
      <c r="H62" s="5">
        <v>82624</v>
      </c>
      <c r="I62" s="7"/>
      <c r="J62" s="7"/>
      <c r="K62" s="7"/>
      <c r="L62" s="7"/>
      <c r="M62" s="7"/>
      <c r="N62" s="5">
        <v>83321</v>
      </c>
      <c r="O62" s="7"/>
      <c r="P62" s="5">
        <v>83321</v>
      </c>
      <c r="Q62" s="32" t="s">
        <v>177</v>
      </c>
      <c r="R62" s="51">
        <f t="shared" si="2"/>
        <v>83321</v>
      </c>
      <c r="S62" s="25"/>
    </row>
    <row r="63" spans="1:19" x14ac:dyDescent="0.25">
      <c r="A63" s="6" t="s">
        <v>52</v>
      </c>
      <c r="B63" s="7"/>
      <c r="C63" s="7"/>
      <c r="D63" s="7"/>
      <c r="E63" s="5">
        <v>389</v>
      </c>
      <c r="F63" s="7"/>
      <c r="G63" s="5">
        <v>872</v>
      </c>
      <c r="H63" s="7"/>
      <c r="I63" s="7"/>
      <c r="J63" s="7"/>
      <c r="K63" s="7"/>
      <c r="L63" s="7"/>
      <c r="M63" s="7"/>
      <c r="N63" s="5">
        <v>1261</v>
      </c>
      <c r="O63" s="5">
        <v>850</v>
      </c>
      <c r="P63" s="5">
        <v>410</v>
      </c>
      <c r="Q63" s="20" t="s">
        <v>104</v>
      </c>
      <c r="R63" s="51">
        <f t="shared" si="2"/>
        <v>261</v>
      </c>
      <c r="S63" s="25">
        <v>1000</v>
      </c>
    </row>
    <row r="64" spans="1:19" x14ac:dyDescent="0.25">
      <c r="A64" s="6" t="s">
        <v>105</v>
      </c>
      <c r="B64" s="7"/>
      <c r="C64" s="7"/>
      <c r="D64" s="7"/>
      <c r="E64" s="5"/>
      <c r="F64" s="7"/>
      <c r="G64" s="5"/>
      <c r="H64" s="7"/>
      <c r="I64" s="7"/>
      <c r="J64" s="7"/>
      <c r="K64" s="7"/>
      <c r="L64" s="5"/>
      <c r="M64" s="5"/>
      <c r="N64" s="5"/>
      <c r="O64" s="5"/>
      <c r="P64" s="50"/>
      <c r="Q64" s="20" t="s">
        <v>178</v>
      </c>
      <c r="R64" s="58">
        <f t="shared" si="2"/>
        <v>-22000</v>
      </c>
      <c r="S64" s="25">
        <v>22000</v>
      </c>
    </row>
    <row r="65" spans="1:19" ht="27" x14ac:dyDescent="0.25">
      <c r="A65" s="6" t="s">
        <v>53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5">
        <v>28000</v>
      </c>
      <c r="P65" s="5">
        <v>-28000</v>
      </c>
      <c r="Q65" s="32" t="s">
        <v>176</v>
      </c>
      <c r="R65" s="58">
        <f t="shared" si="2"/>
        <v>-60000</v>
      </c>
      <c r="S65" s="25">
        <v>60000</v>
      </c>
    </row>
    <row r="66" spans="1:19" x14ac:dyDescent="0.25">
      <c r="A66" s="6" t="s">
        <v>129</v>
      </c>
      <c r="B66" s="7"/>
      <c r="C66" s="7"/>
      <c r="D66" s="7"/>
      <c r="E66" s="7"/>
      <c r="F66" s="7"/>
      <c r="G66" s="7"/>
      <c r="H66" s="7"/>
      <c r="I66" s="7"/>
      <c r="J66" s="7"/>
      <c r="K66" s="5">
        <v>1000</v>
      </c>
      <c r="L66" s="7"/>
      <c r="M66" s="7"/>
      <c r="N66" s="5">
        <v>1000</v>
      </c>
      <c r="O66" s="7"/>
      <c r="P66" s="5">
        <v>1000</v>
      </c>
      <c r="Q66" s="32"/>
      <c r="R66" s="51">
        <f t="shared" si="2"/>
        <v>1000</v>
      </c>
      <c r="S66" s="25"/>
    </row>
    <row r="67" spans="1:19" x14ac:dyDescent="0.25">
      <c r="A67" s="6" t="s">
        <v>54</v>
      </c>
      <c r="B67" s="7"/>
      <c r="C67" s="7"/>
      <c r="D67" s="7"/>
      <c r="E67" s="5">
        <v>1219</v>
      </c>
      <c r="F67" s="7"/>
      <c r="G67" s="7"/>
      <c r="H67" s="7"/>
      <c r="I67" s="7"/>
      <c r="J67" s="7"/>
      <c r="K67" s="7"/>
      <c r="L67" s="7"/>
      <c r="M67" s="7"/>
      <c r="N67" s="5">
        <v>1219</v>
      </c>
      <c r="O67" s="7"/>
      <c r="P67" s="5">
        <v>1219</v>
      </c>
      <c r="Q67" s="32" t="s">
        <v>154</v>
      </c>
      <c r="R67" s="51">
        <f t="shared" si="2"/>
        <v>1219</v>
      </c>
      <c r="S67" s="25"/>
    </row>
    <row r="68" spans="1:19" x14ac:dyDescent="0.25">
      <c r="A68" s="6" t="s">
        <v>55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5">
        <v>250</v>
      </c>
      <c r="N68" s="5">
        <v>250</v>
      </c>
      <c r="O68" s="5">
        <v>64</v>
      </c>
      <c r="P68" s="5">
        <v>186</v>
      </c>
      <c r="Q68" s="20"/>
      <c r="R68" s="51">
        <f t="shared" si="2"/>
        <v>150</v>
      </c>
      <c r="S68" s="25">
        <v>100</v>
      </c>
    </row>
    <row r="69" spans="1:19" x14ac:dyDescent="0.25">
      <c r="A69" s="6" t="s">
        <v>56</v>
      </c>
      <c r="B69" s="7"/>
      <c r="C69" s="7"/>
      <c r="D69" s="5">
        <v>393</v>
      </c>
      <c r="E69" s="7"/>
      <c r="F69" s="7"/>
      <c r="G69" s="7"/>
      <c r="H69" s="7"/>
      <c r="I69" s="7"/>
      <c r="J69" s="5">
        <v>389</v>
      </c>
      <c r="K69" s="7"/>
      <c r="L69" s="7"/>
      <c r="M69" s="7"/>
      <c r="N69" s="5">
        <v>783</v>
      </c>
      <c r="O69" s="5">
        <v>387</v>
      </c>
      <c r="P69" s="5">
        <v>395</v>
      </c>
      <c r="Q69" s="20"/>
      <c r="R69" s="51">
        <f t="shared" si="2"/>
        <v>283</v>
      </c>
      <c r="S69" s="25">
        <v>500</v>
      </c>
    </row>
    <row r="70" spans="1:19" x14ac:dyDescent="0.25">
      <c r="A70" s="6" t="s">
        <v>57</v>
      </c>
      <c r="B70" s="5">
        <v>2582</v>
      </c>
      <c r="C70" s="7"/>
      <c r="D70" s="5">
        <v>1593</v>
      </c>
      <c r="E70" s="5">
        <v>1337</v>
      </c>
      <c r="F70" s="7"/>
      <c r="G70" s="5">
        <v>355</v>
      </c>
      <c r="H70" s="7"/>
      <c r="I70" s="5">
        <v>2205</v>
      </c>
      <c r="J70" s="5">
        <v>524</v>
      </c>
      <c r="K70" s="5">
        <v>1240</v>
      </c>
      <c r="L70" s="7"/>
      <c r="M70" s="5">
        <v>8748</v>
      </c>
      <c r="N70" s="5">
        <v>18584</v>
      </c>
      <c r="O70" s="5">
        <v>16595</v>
      </c>
      <c r="P70" s="5">
        <v>1989</v>
      </c>
      <c r="Q70" s="20" t="s">
        <v>109</v>
      </c>
      <c r="R70" s="51">
        <f t="shared" si="2"/>
        <v>1584</v>
      </c>
      <c r="S70" s="25">
        <v>17000</v>
      </c>
    </row>
    <row r="71" spans="1:19" x14ac:dyDescent="0.25">
      <c r="A71" s="6" t="s">
        <v>58</v>
      </c>
      <c r="B71" s="7"/>
      <c r="C71" s="7"/>
      <c r="D71" s="7"/>
      <c r="E71" s="5">
        <v>1305</v>
      </c>
      <c r="F71" s="7"/>
      <c r="G71" s="7"/>
      <c r="H71" s="7"/>
      <c r="I71" s="7"/>
      <c r="J71" s="7"/>
      <c r="K71" s="7"/>
      <c r="L71" s="7"/>
      <c r="M71" s="7"/>
      <c r="N71" s="5">
        <v>1305</v>
      </c>
      <c r="O71" s="5">
        <v>435</v>
      </c>
      <c r="P71" s="5">
        <v>870</v>
      </c>
      <c r="Q71" s="43" t="s">
        <v>110</v>
      </c>
      <c r="R71" s="51">
        <f t="shared" si="2"/>
        <v>805</v>
      </c>
      <c r="S71" s="25">
        <v>500</v>
      </c>
    </row>
    <row r="72" spans="1:19" x14ac:dyDescent="0.25">
      <c r="A72" s="6" t="s">
        <v>59</v>
      </c>
      <c r="B72" s="7"/>
      <c r="C72" s="7"/>
      <c r="D72" s="5">
        <v>2336</v>
      </c>
      <c r="E72" s="5">
        <v>2400</v>
      </c>
      <c r="F72" s="7"/>
      <c r="G72" s="5">
        <v>120</v>
      </c>
      <c r="H72" s="7"/>
      <c r="I72" s="5">
        <v>105</v>
      </c>
      <c r="J72" s="5">
        <v>940</v>
      </c>
      <c r="K72" s="7"/>
      <c r="L72" s="7"/>
      <c r="M72" s="5">
        <v>579</v>
      </c>
      <c r="N72" s="5">
        <v>6480</v>
      </c>
      <c r="O72" s="5">
        <v>3210</v>
      </c>
      <c r="P72" s="5">
        <v>3270</v>
      </c>
      <c r="Q72" s="43" t="s">
        <v>111</v>
      </c>
      <c r="R72" s="51">
        <f t="shared" si="2"/>
        <v>3180</v>
      </c>
      <c r="S72" s="25">
        <v>3300</v>
      </c>
    </row>
    <row r="73" spans="1:19" x14ac:dyDescent="0.25">
      <c r="A73" s="6" t="s">
        <v>60</v>
      </c>
      <c r="B73" s="7"/>
      <c r="C73" s="7"/>
      <c r="D73" s="7"/>
      <c r="E73" s="5">
        <v>1578</v>
      </c>
      <c r="F73" s="7"/>
      <c r="G73" s="7"/>
      <c r="H73" s="7"/>
      <c r="I73" s="5">
        <v>1578</v>
      </c>
      <c r="J73" s="7"/>
      <c r="K73" s="7"/>
      <c r="L73" s="7"/>
      <c r="M73" s="7"/>
      <c r="N73" s="5">
        <v>3156</v>
      </c>
      <c r="O73" s="5">
        <v>1408</v>
      </c>
      <c r="P73" s="5">
        <v>1748</v>
      </c>
      <c r="Q73" s="43" t="s">
        <v>111</v>
      </c>
      <c r="R73" s="51">
        <f t="shared" si="2"/>
        <v>1756</v>
      </c>
      <c r="S73" s="25">
        <v>1400</v>
      </c>
    </row>
    <row r="74" spans="1:19" x14ac:dyDescent="0.25">
      <c r="A74" s="6" t="s">
        <v>61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5">
        <v>1250</v>
      </c>
      <c r="P74" s="5">
        <v>-1250</v>
      </c>
      <c r="Q74" s="43" t="s">
        <v>113</v>
      </c>
      <c r="R74" s="58">
        <f t="shared" si="2"/>
        <v>-1250</v>
      </c>
      <c r="S74" s="25">
        <v>1250</v>
      </c>
    </row>
    <row r="75" spans="1:19" x14ac:dyDescent="0.25">
      <c r="A75" s="6" t="s">
        <v>62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5">
        <v>9742</v>
      </c>
      <c r="P75" s="5">
        <v>-9742</v>
      </c>
      <c r="Q75" s="20" t="s">
        <v>179</v>
      </c>
      <c r="R75" s="58">
        <f t="shared" si="2"/>
        <v>-10000</v>
      </c>
      <c r="S75" s="25">
        <v>10000</v>
      </c>
    </row>
    <row r="76" spans="1:19" x14ac:dyDescent="0.25">
      <c r="A76" s="6" t="s">
        <v>63</v>
      </c>
      <c r="B76" s="7"/>
      <c r="C76" s="7"/>
      <c r="D76" s="7"/>
      <c r="E76" s="5">
        <v>5662</v>
      </c>
      <c r="F76" s="5">
        <v>25739</v>
      </c>
      <c r="G76" s="7"/>
      <c r="H76" s="7"/>
      <c r="I76" s="5">
        <v>2180</v>
      </c>
      <c r="J76" s="5">
        <v>2874</v>
      </c>
      <c r="K76" s="7"/>
      <c r="L76" s="5">
        <v>4780</v>
      </c>
      <c r="M76" s="5">
        <v>2846</v>
      </c>
      <c r="N76" s="5">
        <v>44081</v>
      </c>
      <c r="O76" s="5">
        <v>36445</v>
      </c>
      <c r="P76" s="5">
        <v>7636</v>
      </c>
      <c r="Q76" s="32" t="s">
        <v>115</v>
      </c>
      <c r="R76" s="51">
        <f t="shared" si="2"/>
        <v>6081</v>
      </c>
      <c r="S76" s="25">
        <v>38000</v>
      </c>
    </row>
    <row r="77" spans="1:19" x14ac:dyDescent="0.25">
      <c r="A77" s="6" t="s">
        <v>64</v>
      </c>
      <c r="B77" s="7"/>
      <c r="C77" s="7"/>
      <c r="D77" s="7"/>
      <c r="E77" s="7"/>
      <c r="F77" s="7"/>
      <c r="G77" s="5">
        <v>1500</v>
      </c>
      <c r="H77" s="7"/>
      <c r="I77" s="5">
        <v>900</v>
      </c>
      <c r="J77" s="7"/>
      <c r="K77" s="7"/>
      <c r="L77" s="7"/>
      <c r="M77" s="7"/>
      <c r="N77" s="5">
        <v>2400</v>
      </c>
      <c r="O77" s="5">
        <v>2000</v>
      </c>
      <c r="P77" s="5">
        <v>400</v>
      </c>
      <c r="Q77" s="32" t="s">
        <v>180</v>
      </c>
      <c r="R77" s="51">
        <f t="shared" si="2"/>
        <v>1400</v>
      </c>
      <c r="S77" s="25">
        <v>1000</v>
      </c>
    </row>
    <row r="78" spans="1:19" ht="27" x14ac:dyDescent="0.25">
      <c r="A78" s="6" t="s">
        <v>65</v>
      </c>
      <c r="B78" s="5">
        <v>5213</v>
      </c>
      <c r="C78" s="7"/>
      <c r="D78" s="7"/>
      <c r="E78" s="5">
        <v>7248</v>
      </c>
      <c r="F78" s="7"/>
      <c r="G78" s="5">
        <v>751</v>
      </c>
      <c r="H78" s="7"/>
      <c r="I78" s="5">
        <v>21168</v>
      </c>
      <c r="J78" s="5">
        <v>319</v>
      </c>
      <c r="K78" s="7"/>
      <c r="L78" s="7"/>
      <c r="M78" s="5">
        <v>3260</v>
      </c>
      <c r="N78" s="5">
        <v>37959</v>
      </c>
      <c r="O78" s="5">
        <v>13288</v>
      </c>
      <c r="P78" s="5">
        <v>24671</v>
      </c>
      <c r="Q78" s="32" t="s">
        <v>181</v>
      </c>
      <c r="R78" s="51">
        <f t="shared" si="2"/>
        <v>23959</v>
      </c>
      <c r="S78" s="25">
        <v>14000</v>
      </c>
    </row>
    <row r="79" spans="1:19" x14ac:dyDescent="0.25">
      <c r="A79" s="6" t="s">
        <v>66</v>
      </c>
      <c r="B79" s="5">
        <v>1023</v>
      </c>
      <c r="C79" s="5">
        <v>1023</v>
      </c>
      <c r="D79" s="5">
        <v>1023</v>
      </c>
      <c r="E79" s="5">
        <v>1023</v>
      </c>
      <c r="F79" s="5">
        <v>1023</v>
      </c>
      <c r="G79" s="5">
        <v>1023</v>
      </c>
      <c r="H79" s="5">
        <v>1156</v>
      </c>
      <c r="I79" s="5">
        <v>1156</v>
      </c>
      <c r="J79" s="5">
        <v>1156</v>
      </c>
      <c r="K79" s="5">
        <v>1156</v>
      </c>
      <c r="L79" s="5">
        <v>1156</v>
      </c>
      <c r="M79" s="5">
        <v>1156</v>
      </c>
      <c r="N79" s="5">
        <v>13076</v>
      </c>
      <c r="O79" s="5">
        <v>11743</v>
      </c>
      <c r="P79" s="5">
        <v>1333</v>
      </c>
      <c r="Q79" s="20" t="s">
        <v>118</v>
      </c>
      <c r="R79" s="51">
        <f t="shared" si="2"/>
        <v>1076</v>
      </c>
      <c r="S79" s="25">
        <v>12000</v>
      </c>
    </row>
    <row r="80" spans="1:19" ht="27" x14ac:dyDescent="0.25">
      <c r="A80" s="6" t="s">
        <v>67</v>
      </c>
      <c r="B80" s="5">
        <v>3350</v>
      </c>
      <c r="C80" s="5">
        <v>15485</v>
      </c>
      <c r="D80" s="5">
        <v>3653</v>
      </c>
      <c r="E80" s="5">
        <v>16880</v>
      </c>
      <c r="F80" s="5">
        <v>34860</v>
      </c>
      <c r="G80" s="5">
        <v>29220</v>
      </c>
      <c r="H80" s="5">
        <v>5008</v>
      </c>
      <c r="I80" s="5">
        <v>3500</v>
      </c>
      <c r="J80" s="5">
        <v>14275</v>
      </c>
      <c r="K80" s="5">
        <v>18499</v>
      </c>
      <c r="L80" s="5">
        <v>7900</v>
      </c>
      <c r="M80" s="5">
        <v>11950</v>
      </c>
      <c r="N80" s="5">
        <v>164580</v>
      </c>
      <c r="O80" s="5">
        <v>131224</v>
      </c>
      <c r="P80" s="5">
        <v>33356</v>
      </c>
      <c r="Q80" s="20" t="s">
        <v>155</v>
      </c>
      <c r="R80" s="51">
        <f t="shared" si="2"/>
        <v>34580</v>
      </c>
      <c r="S80" s="25">
        <v>130000</v>
      </c>
    </row>
    <row r="81" spans="1:19" x14ac:dyDescent="0.25">
      <c r="A81" s="6" t="s">
        <v>68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5">
        <v>22000</v>
      </c>
      <c r="P81" s="5">
        <v>-22000</v>
      </c>
      <c r="Q81" s="20" t="s">
        <v>183</v>
      </c>
      <c r="R81" s="58">
        <f t="shared" si="2"/>
        <v>-22000</v>
      </c>
      <c r="S81" s="25">
        <v>22000</v>
      </c>
    </row>
    <row r="82" spans="1:19" x14ac:dyDescent="0.25">
      <c r="A82" s="6" t="s">
        <v>69</v>
      </c>
      <c r="B82" s="7"/>
      <c r="C82" s="7"/>
      <c r="D82" s="7"/>
      <c r="E82" s="7"/>
      <c r="F82" s="7"/>
      <c r="G82" s="5">
        <v>9000</v>
      </c>
      <c r="H82" s="7"/>
      <c r="I82" s="7"/>
      <c r="J82" s="7"/>
      <c r="K82" s="7"/>
      <c r="L82" s="7"/>
      <c r="M82" s="7"/>
      <c r="N82" s="5">
        <v>9000</v>
      </c>
      <c r="O82" s="5">
        <v>9500</v>
      </c>
      <c r="P82" s="5">
        <v>-500</v>
      </c>
      <c r="Q82" s="20" t="s">
        <v>121</v>
      </c>
      <c r="R82" s="58">
        <f t="shared" si="2"/>
        <v>-500</v>
      </c>
      <c r="S82" s="25">
        <v>9500</v>
      </c>
    </row>
    <row r="83" spans="1:19" x14ac:dyDescent="0.25">
      <c r="A83" s="6" t="s">
        <v>70</v>
      </c>
      <c r="B83" s="5">
        <v>27</v>
      </c>
      <c r="C83" s="7"/>
      <c r="D83" s="7"/>
      <c r="E83" s="5">
        <v>479</v>
      </c>
      <c r="F83" s="5">
        <v>95</v>
      </c>
      <c r="G83" s="5">
        <v>62</v>
      </c>
      <c r="H83" s="5">
        <v>2</v>
      </c>
      <c r="I83" s="5">
        <v>504</v>
      </c>
      <c r="J83" s="5">
        <v>76</v>
      </c>
      <c r="K83" s="7"/>
      <c r="L83" s="5">
        <v>746</v>
      </c>
      <c r="M83" s="7"/>
      <c r="N83" s="5">
        <v>1991</v>
      </c>
      <c r="O83" s="5">
        <v>2729</v>
      </c>
      <c r="P83" s="5">
        <v>-739</v>
      </c>
      <c r="Q83" s="20"/>
      <c r="R83" s="58">
        <f t="shared" si="2"/>
        <v>-509</v>
      </c>
      <c r="S83" s="25">
        <v>2500</v>
      </c>
    </row>
    <row r="84" spans="1:19" x14ac:dyDescent="0.25">
      <c r="A84" s="6" t="s">
        <v>71</v>
      </c>
      <c r="B84" s="5">
        <v>74</v>
      </c>
      <c r="C84" s="5">
        <v>25</v>
      </c>
      <c r="D84" s="5">
        <v>80</v>
      </c>
      <c r="E84" s="5">
        <v>200</v>
      </c>
      <c r="F84" s="5">
        <v>47</v>
      </c>
      <c r="G84" s="5">
        <v>2383</v>
      </c>
      <c r="H84" s="5">
        <v>550</v>
      </c>
      <c r="I84" s="5">
        <v>208</v>
      </c>
      <c r="J84" s="5">
        <v>549</v>
      </c>
      <c r="K84" s="5">
        <v>451</v>
      </c>
      <c r="L84" s="5">
        <v>291</v>
      </c>
      <c r="M84" s="7"/>
      <c r="N84" s="5">
        <v>4858</v>
      </c>
      <c r="O84" s="5">
        <v>4115</v>
      </c>
      <c r="P84" s="5">
        <v>743</v>
      </c>
      <c r="Q84" s="20"/>
      <c r="R84" s="51">
        <f t="shared" si="2"/>
        <v>558</v>
      </c>
      <c r="S84" s="25">
        <v>4300</v>
      </c>
    </row>
    <row r="85" spans="1:19" x14ac:dyDescent="0.25">
      <c r="A85" s="6" t="s">
        <v>72</v>
      </c>
      <c r="B85" s="7"/>
      <c r="C85" s="7"/>
      <c r="D85" s="7"/>
      <c r="E85" s="7"/>
      <c r="F85" s="7"/>
      <c r="G85" s="5">
        <v>700</v>
      </c>
      <c r="H85" s="7"/>
      <c r="I85" s="7"/>
      <c r="J85" s="7"/>
      <c r="K85" s="7"/>
      <c r="L85" s="7"/>
      <c r="M85" s="7"/>
      <c r="N85" s="5">
        <v>700</v>
      </c>
      <c r="O85" s="5">
        <v>1928</v>
      </c>
      <c r="P85" s="5">
        <v>-1228</v>
      </c>
      <c r="Q85" s="20"/>
      <c r="R85" s="58">
        <f t="shared" si="2"/>
        <v>-1300</v>
      </c>
      <c r="S85" s="38">
        <v>2000</v>
      </c>
    </row>
    <row r="86" spans="1:19" x14ac:dyDescent="0.25">
      <c r="A86" s="6" t="s">
        <v>122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5">
        <v>17188</v>
      </c>
      <c r="P86" s="52">
        <v>-17188</v>
      </c>
      <c r="Q86" s="20"/>
      <c r="R86" s="50">
        <f t="shared" ref="R86:R89" si="3">N86-S86</f>
        <v>0</v>
      </c>
      <c r="S86" s="55"/>
    </row>
    <row r="87" spans="1:19" x14ac:dyDescent="0.25">
      <c r="A87" s="6" t="s">
        <v>47</v>
      </c>
      <c r="B87" s="8">
        <v>12269</v>
      </c>
      <c r="C87" s="8">
        <v>16533</v>
      </c>
      <c r="D87" s="8">
        <v>9078</v>
      </c>
      <c r="E87" s="8">
        <v>68034</v>
      </c>
      <c r="F87" s="8">
        <v>65624</v>
      </c>
      <c r="G87" s="8">
        <v>46094</v>
      </c>
      <c r="H87" s="8">
        <v>89340</v>
      </c>
      <c r="I87" s="8">
        <v>33504</v>
      </c>
      <c r="J87" s="8">
        <v>21102</v>
      </c>
      <c r="K87" s="8">
        <v>22347</v>
      </c>
      <c r="L87" s="8">
        <v>14874</v>
      </c>
      <c r="M87" s="8">
        <v>28790</v>
      </c>
      <c r="N87" s="44">
        <v>426790</v>
      </c>
      <c r="O87" s="8">
        <v>341583</v>
      </c>
      <c r="P87" s="8">
        <v>85207</v>
      </c>
      <c r="Q87" s="20"/>
      <c r="R87" s="51">
        <f t="shared" si="3"/>
        <v>46440</v>
      </c>
      <c r="S87" s="56">
        <f>SUM(S59:S85)</f>
        <v>380350</v>
      </c>
    </row>
    <row r="88" spans="1:19" x14ac:dyDescent="0.25">
      <c r="A88" s="6" t="s">
        <v>27</v>
      </c>
      <c r="B88" s="8">
        <v>74020</v>
      </c>
      <c r="C88" s="8">
        <v>54853</v>
      </c>
      <c r="D88" s="8">
        <v>38469</v>
      </c>
      <c r="E88" s="8">
        <v>129955</v>
      </c>
      <c r="F88" s="8">
        <v>117444</v>
      </c>
      <c r="G88" s="8">
        <v>78429</v>
      </c>
      <c r="H88" s="8">
        <v>169862</v>
      </c>
      <c r="I88" s="8">
        <v>309704</v>
      </c>
      <c r="J88" s="8">
        <v>104838</v>
      </c>
      <c r="K88" s="8">
        <v>102183</v>
      </c>
      <c r="L88" s="8">
        <v>93625</v>
      </c>
      <c r="M88" s="8">
        <v>114457</v>
      </c>
      <c r="N88" s="44">
        <v>1387039</v>
      </c>
      <c r="O88" s="8">
        <v>1086937</v>
      </c>
      <c r="P88" s="8">
        <v>300102</v>
      </c>
      <c r="Q88" s="20"/>
      <c r="R88" s="51">
        <f t="shared" si="3"/>
        <v>273689</v>
      </c>
      <c r="S88" s="54">
        <f>S42+S87+S57</f>
        <v>1113350</v>
      </c>
    </row>
    <row r="89" spans="1:19" x14ac:dyDescent="0.25">
      <c r="A89" s="9" t="s">
        <v>13</v>
      </c>
      <c r="B89" s="8">
        <v>-55429</v>
      </c>
      <c r="C89" s="8">
        <v>-48533</v>
      </c>
      <c r="D89" s="8">
        <v>-35469</v>
      </c>
      <c r="E89" s="8">
        <v>9211</v>
      </c>
      <c r="F89" s="8">
        <v>-101589</v>
      </c>
      <c r="G89" s="8">
        <v>64153</v>
      </c>
      <c r="H89" s="8">
        <v>-128991</v>
      </c>
      <c r="I89" s="8">
        <v>-16751</v>
      </c>
      <c r="J89" s="8">
        <v>111723</v>
      </c>
      <c r="K89" s="8">
        <v>161389</v>
      </c>
      <c r="L89" s="8">
        <v>-27055</v>
      </c>
      <c r="M89" s="8">
        <v>43445</v>
      </c>
      <c r="N89" s="46">
        <v>-23096</v>
      </c>
      <c r="O89" s="8">
        <v>-93104</v>
      </c>
      <c r="P89" s="8">
        <v>70008</v>
      </c>
      <c r="Q89" s="21"/>
      <c r="R89" s="51">
        <f t="shared" si="3"/>
        <v>104945</v>
      </c>
      <c r="S89" s="53">
        <f>S34-S88</f>
        <v>-128041</v>
      </c>
    </row>
  </sheetData>
  <mergeCells count="25">
    <mergeCell ref="S8:S9"/>
    <mergeCell ref="A7:P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B35:P35"/>
    <mergeCell ref="B36:P36"/>
    <mergeCell ref="B43:P43"/>
    <mergeCell ref="B58:P58"/>
    <mergeCell ref="O8:P8"/>
    <mergeCell ref="A10:P11"/>
    <mergeCell ref="B12:P12"/>
    <mergeCell ref="B13:P13"/>
    <mergeCell ref="B20:P20"/>
  </mergeCells>
  <pageMargins left="0.74803149606299213" right="0.74803149606299213" top="0.98425196850393704" bottom="0.98425196850393704" header="0.51181102362204722" footer="0.51181102362204722"/>
  <pageSetup paperSize="8" scale="3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91EF4-532D-44D5-BBBF-FACBBC44635B}">
  <dimension ref="A1:D84"/>
  <sheetViews>
    <sheetView showGridLines="0" tabSelected="1" topLeftCell="A54" workbookViewId="0">
      <selection sqref="A1:D84"/>
    </sheetView>
  </sheetViews>
  <sheetFormatPr baseColWidth="10" defaultRowHeight="15" x14ac:dyDescent="0.25"/>
  <cols>
    <col min="1" max="1" width="53.42578125" bestFit="1" customWidth="1"/>
    <col min="2" max="2" width="10.28515625" customWidth="1"/>
    <col min="4" max="4" width="80" customWidth="1"/>
  </cols>
  <sheetData>
    <row r="1" spans="1:4" ht="21" x14ac:dyDescent="0.35">
      <c r="A1" s="1" t="s">
        <v>0</v>
      </c>
    </row>
    <row r="3" spans="1:4" ht="15.75" x14ac:dyDescent="0.25">
      <c r="A3" s="2" t="s">
        <v>1</v>
      </c>
    </row>
    <row r="5" spans="1:4" x14ac:dyDescent="0.25">
      <c r="A5" s="3"/>
    </row>
    <row r="7" spans="1:4" x14ac:dyDescent="0.25">
      <c r="A7" s="97"/>
      <c r="B7" s="98"/>
    </row>
    <row r="8" spans="1:4" x14ac:dyDescent="0.25">
      <c r="A8" s="99" t="s">
        <v>3</v>
      </c>
      <c r="B8" s="105">
        <v>2024</v>
      </c>
      <c r="C8" s="102" t="s">
        <v>138</v>
      </c>
      <c r="D8" s="100" t="s">
        <v>137</v>
      </c>
    </row>
    <row r="9" spans="1:4" x14ac:dyDescent="0.25">
      <c r="A9" s="99"/>
      <c r="B9" s="105"/>
      <c r="C9" s="102"/>
      <c r="D9" s="101"/>
    </row>
    <row r="10" spans="1:4" x14ac:dyDescent="0.25">
      <c r="A10" s="103" t="s">
        <v>13</v>
      </c>
      <c r="B10" s="104"/>
      <c r="C10" s="19"/>
      <c r="D10" s="20"/>
    </row>
    <row r="11" spans="1:4" x14ac:dyDescent="0.25">
      <c r="A11" s="77"/>
      <c r="B11" s="78"/>
      <c r="C11" s="19"/>
      <c r="D11" s="21"/>
    </row>
    <row r="12" spans="1:4" x14ac:dyDescent="0.25">
      <c r="A12" s="5" t="s">
        <v>14</v>
      </c>
      <c r="B12" s="59"/>
      <c r="C12" s="23"/>
      <c r="D12" s="24"/>
    </row>
    <row r="13" spans="1:4" x14ac:dyDescent="0.25">
      <c r="A13" s="5" t="s">
        <v>15</v>
      </c>
      <c r="B13" s="59"/>
      <c r="C13" s="25"/>
      <c r="D13" s="20"/>
    </row>
    <row r="14" spans="1:4" x14ac:dyDescent="0.25">
      <c r="A14" s="6" t="s">
        <v>16</v>
      </c>
      <c r="B14" s="5">
        <v>20000</v>
      </c>
      <c r="C14" s="25">
        <v>20000</v>
      </c>
      <c r="D14" s="20" t="s">
        <v>140</v>
      </c>
    </row>
    <row r="15" spans="1:4" x14ac:dyDescent="0.25">
      <c r="A15" s="6" t="s">
        <v>17</v>
      </c>
      <c r="B15" s="5">
        <v>9000</v>
      </c>
      <c r="C15" s="27">
        <v>9000</v>
      </c>
      <c r="D15" s="20" t="s">
        <v>139</v>
      </c>
    </row>
    <row r="16" spans="1:4" x14ac:dyDescent="0.25">
      <c r="A16" s="6" t="s">
        <v>80</v>
      </c>
      <c r="B16" s="7"/>
      <c r="C16" s="27">
        <v>7000</v>
      </c>
      <c r="D16" s="20" t="s">
        <v>81</v>
      </c>
    </row>
    <row r="17" spans="1:4" x14ac:dyDescent="0.25">
      <c r="A17" s="6" t="s">
        <v>18</v>
      </c>
      <c r="B17" s="7"/>
      <c r="C17" s="27"/>
      <c r="D17" s="20"/>
    </row>
    <row r="18" spans="1:4" x14ac:dyDescent="0.25">
      <c r="A18" s="6" t="s">
        <v>83</v>
      </c>
      <c r="B18" s="7"/>
      <c r="C18" s="27"/>
      <c r="D18" s="20"/>
    </row>
    <row r="19" spans="1:4" x14ac:dyDescent="0.25">
      <c r="A19" s="6" t="s">
        <v>15</v>
      </c>
      <c r="B19" s="44">
        <v>29000</v>
      </c>
      <c r="C19" s="29">
        <f>SUM(C14:C18)</f>
        <v>36000</v>
      </c>
      <c r="D19" s="20"/>
    </row>
    <row r="20" spans="1:4" x14ac:dyDescent="0.25">
      <c r="A20" s="5" t="s">
        <v>19</v>
      </c>
      <c r="B20" s="59"/>
      <c r="C20" s="30"/>
      <c r="D20" s="20"/>
    </row>
    <row r="21" spans="1:4" x14ac:dyDescent="0.25">
      <c r="A21" s="6" t="s">
        <v>20</v>
      </c>
      <c r="B21" s="5">
        <v>380087</v>
      </c>
      <c r="C21" s="27">
        <v>60000</v>
      </c>
      <c r="D21" s="20" t="s">
        <v>164</v>
      </c>
    </row>
    <row r="22" spans="1:4" ht="36.6" customHeight="1" x14ac:dyDescent="0.25">
      <c r="A22" s="6" t="s">
        <v>21</v>
      </c>
      <c r="B22" s="5">
        <v>30000</v>
      </c>
      <c r="C22" s="67">
        <v>30000</v>
      </c>
      <c r="D22" s="32" t="s">
        <v>156</v>
      </c>
    </row>
    <row r="23" spans="1:4" x14ac:dyDescent="0.25">
      <c r="A23" s="6" t="s">
        <v>86</v>
      </c>
      <c r="B23" s="5">
        <v>71080</v>
      </c>
      <c r="C23" s="25">
        <v>71000</v>
      </c>
      <c r="D23" s="20" t="s">
        <v>142</v>
      </c>
    </row>
    <row r="24" spans="1:4" x14ac:dyDescent="0.25">
      <c r="A24" s="6" t="s">
        <v>88</v>
      </c>
      <c r="B24" s="5">
        <v>70436</v>
      </c>
      <c r="C24" s="25">
        <v>70500</v>
      </c>
      <c r="D24" s="20" t="s">
        <v>141</v>
      </c>
    </row>
    <row r="25" spans="1:4" x14ac:dyDescent="0.25">
      <c r="A25" s="6" t="s">
        <v>22</v>
      </c>
      <c r="B25" s="7">
        <v>4601</v>
      </c>
      <c r="C25" s="25">
        <v>8000</v>
      </c>
      <c r="D25" s="20" t="s">
        <v>157</v>
      </c>
    </row>
    <row r="26" spans="1:4" x14ac:dyDescent="0.25">
      <c r="A26" s="6" t="s">
        <v>23</v>
      </c>
      <c r="B26" s="5">
        <v>259368</v>
      </c>
      <c r="C26" s="25">
        <v>330000</v>
      </c>
      <c r="D26" s="21" t="s">
        <v>165</v>
      </c>
    </row>
    <row r="27" spans="1:4" x14ac:dyDescent="0.25">
      <c r="A27" s="6" t="s">
        <v>24</v>
      </c>
      <c r="B27" s="5">
        <v>42389</v>
      </c>
      <c r="C27" s="25">
        <v>40000</v>
      </c>
      <c r="D27" s="32" t="s">
        <v>143</v>
      </c>
    </row>
    <row r="28" spans="1:4" ht="40.5" x14ac:dyDescent="0.25">
      <c r="A28" s="6" t="s">
        <v>25</v>
      </c>
      <c r="B28" s="5">
        <v>357944</v>
      </c>
      <c r="C28" s="25">
        <v>360000</v>
      </c>
      <c r="D28" s="20" t="s">
        <v>160</v>
      </c>
    </row>
    <row r="29" spans="1:4" x14ac:dyDescent="0.25">
      <c r="A29" s="6" t="s">
        <v>26</v>
      </c>
      <c r="B29" s="5">
        <v>122467</v>
      </c>
      <c r="C29" s="25">
        <v>157200</v>
      </c>
      <c r="D29" s="57" t="s">
        <v>172</v>
      </c>
    </row>
    <row r="30" spans="1:4" x14ac:dyDescent="0.25">
      <c r="A30" s="6" t="s">
        <v>131</v>
      </c>
      <c r="B30" s="5">
        <v>25971</v>
      </c>
      <c r="C30" s="27">
        <v>26000</v>
      </c>
      <c r="D30" s="20" t="s">
        <v>161</v>
      </c>
    </row>
    <row r="31" spans="1:4" x14ac:dyDescent="0.25">
      <c r="A31" s="6" t="s">
        <v>19</v>
      </c>
      <c r="B31" s="44">
        <v>1334942</v>
      </c>
      <c r="C31" s="29">
        <f>SUM(C21:C30)</f>
        <v>1152700</v>
      </c>
      <c r="D31" s="20"/>
    </row>
    <row r="32" spans="1:4" x14ac:dyDescent="0.25">
      <c r="A32" s="6" t="s">
        <v>14</v>
      </c>
      <c r="B32" s="44">
        <v>1363942</v>
      </c>
      <c r="C32" s="34">
        <f>SUM(C19+C31)</f>
        <v>1188700</v>
      </c>
      <c r="D32" s="20"/>
    </row>
    <row r="33" spans="1:4" x14ac:dyDescent="0.25">
      <c r="A33" s="5" t="s">
        <v>27</v>
      </c>
      <c r="B33" s="64"/>
    </row>
    <row r="34" spans="1:4" x14ac:dyDescent="0.25">
      <c r="A34" s="5" t="s">
        <v>28</v>
      </c>
      <c r="B34" s="59"/>
    </row>
    <row r="35" spans="1:4" ht="40.5" x14ac:dyDescent="0.25">
      <c r="A35" s="6" t="s">
        <v>29</v>
      </c>
      <c r="B35" s="5">
        <v>285236</v>
      </c>
      <c r="C35" s="25">
        <v>163000</v>
      </c>
      <c r="D35" s="20" t="s">
        <v>163</v>
      </c>
    </row>
    <row r="36" spans="1:4" x14ac:dyDescent="0.25">
      <c r="A36" s="6" t="s">
        <v>30</v>
      </c>
      <c r="B36" s="5">
        <v>5367</v>
      </c>
      <c r="C36" s="25">
        <v>5000</v>
      </c>
      <c r="D36" s="20" t="s">
        <v>150</v>
      </c>
    </row>
    <row r="37" spans="1:4" x14ac:dyDescent="0.25">
      <c r="A37" s="6" t="s">
        <v>31</v>
      </c>
      <c r="B37" s="7"/>
      <c r="C37" s="25"/>
      <c r="D37" s="20"/>
    </row>
    <row r="38" spans="1:4" x14ac:dyDescent="0.25">
      <c r="A38" s="6" t="s">
        <v>32</v>
      </c>
      <c r="B38" s="5">
        <v>19253</v>
      </c>
      <c r="C38" s="38">
        <v>20000</v>
      </c>
      <c r="D38" s="20"/>
    </row>
    <row r="39" spans="1:4" x14ac:dyDescent="0.25">
      <c r="A39" s="6" t="s">
        <v>33</v>
      </c>
      <c r="B39" s="5">
        <v>1000</v>
      </c>
      <c r="C39" s="38">
        <v>1000</v>
      </c>
      <c r="D39" s="20"/>
    </row>
    <row r="40" spans="1:4" x14ac:dyDescent="0.25">
      <c r="A40" s="6" t="s">
        <v>28</v>
      </c>
      <c r="B40" s="44">
        <v>310856</v>
      </c>
      <c r="C40" s="34">
        <f>SUM(C35:C39)</f>
        <v>189000</v>
      </c>
      <c r="D40" s="20"/>
    </row>
    <row r="41" spans="1:4" x14ac:dyDescent="0.25">
      <c r="A41" s="5" t="s">
        <v>34</v>
      </c>
      <c r="B41" s="59"/>
      <c r="C41" s="40"/>
      <c r="D41" s="20"/>
    </row>
    <row r="42" spans="1:4" x14ac:dyDescent="0.25">
      <c r="A42" s="6" t="s">
        <v>35</v>
      </c>
      <c r="B42" s="5">
        <v>536902</v>
      </c>
      <c r="C42" s="40"/>
      <c r="D42" s="20"/>
    </row>
    <row r="43" spans="1:4" x14ac:dyDescent="0.25">
      <c r="A43" s="6" t="s">
        <v>36</v>
      </c>
      <c r="B43" s="5">
        <v>64428</v>
      </c>
      <c r="C43" s="40"/>
      <c r="D43" s="20"/>
    </row>
    <row r="44" spans="1:4" x14ac:dyDescent="0.25">
      <c r="A44" s="6" t="s">
        <v>37</v>
      </c>
      <c r="B44" s="7"/>
      <c r="C44" s="40"/>
      <c r="D44" s="20"/>
    </row>
    <row r="45" spans="1:4" x14ac:dyDescent="0.25">
      <c r="A45" s="6" t="s">
        <v>38</v>
      </c>
      <c r="B45" s="7"/>
      <c r="C45" s="40"/>
      <c r="D45" s="20"/>
    </row>
    <row r="46" spans="1:4" x14ac:dyDescent="0.25">
      <c r="A46" s="6" t="s">
        <v>39</v>
      </c>
      <c r="B46" s="5">
        <v>4026</v>
      </c>
      <c r="C46" s="40"/>
      <c r="D46" s="20"/>
    </row>
    <row r="47" spans="1:4" x14ac:dyDescent="0.25">
      <c r="A47" s="6" t="s">
        <v>40</v>
      </c>
      <c r="B47" s="5">
        <v>-4026</v>
      </c>
      <c r="C47" s="40"/>
      <c r="D47" s="20"/>
    </row>
    <row r="48" spans="1:4" x14ac:dyDescent="0.25">
      <c r="A48" s="6" t="s">
        <v>41</v>
      </c>
      <c r="B48" s="5">
        <v>71032</v>
      </c>
      <c r="C48" s="25"/>
      <c r="D48" s="20"/>
    </row>
    <row r="49" spans="1:4" x14ac:dyDescent="0.25">
      <c r="A49" s="6" t="s">
        <v>42</v>
      </c>
      <c r="B49" s="5">
        <v>9084</v>
      </c>
      <c r="C49" s="25"/>
      <c r="D49" s="20"/>
    </row>
    <row r="50" spans="1:4" x14ac:dyDescent="0.25">
      <c r="A50" s="6" t="s">
        <v>43</v>
      </c>
      <c r="B50" s="7"/>
      <c r="C50" s="25"/>
      <c r="D50" s="20"/>
    </row>
    <row r="51" spans="1:4" x14ac:dyDescent="0.25">
      <c r="A51" s="6" t="s">
        <v>44</v>
      </c>
      <c r="B51" s="7"/>
      <c r="C51" s="25"/>
      <c r="D51" s="20"/>
    </row>
    <row r="52" spans="1:4" x14ac:dyDescent="0.25">
      <c r="A52" s="6" t="s">
        <v>45</v>
      </c>
      <c r="B52" s="5">
        <v>767</v>
      </c>
      <c r="C52" s="25"/>
      <c r="D52" s="20"/>
    </row>
    <row r="53" spans="1:4" x14ac:dyDescent="0.25">
      <c r="A53" s="6" t="s">
        <v>46</v>
      </c>
      <c r="B53" s="5">
        <v>-37921</v>
      </c>
      <c r="C53" s="25"/>
      <c r="D53" s="20"/>
    </row>
    <row r="54" spans="1:4" x14ac:dyDescent="0.25">
      <c r="A54" s="6" t="s">
        <v>130</v>
      </c>
      <c r="B54" s="5">
        <v>5100</v>
      </c>
      <c r="C54" s="25"/>
      <c r="D54" s="20"/>
    </row>
    <row r="55" spans="1:4" x14ac:dyDescent="0.25">
      <c r="A55" s="6" t="s">
        <v>34</v>
      </c>
      <c r="B55" s="44">
        <v>649393</v>
      </c>
      <c r="C55" s="42">
        <v>682500</v>
      </c>
      <c r="D55" s="20" t="s">
        <v>144</v>
      </c>
    </row>
    <row r="56" spans="1:4" x14ac:dyDescent="0.25">
      <c r="A56" s="5" t="s">
        <v>47</v>
      </c>
      <c r="B56" s="59"/>
      <c r="C56" s="25"/>
      <c r="D56" s="20"/>
    </row>
    <row r="57" spans="1:4" x14ac:dyDescent="0.25">
      <c r="A57" s="6" t="s">
        <v>48</v>
      </c>
      <c r="B57" s="5">
        <v>27976</v>
      </c>
      <c r="C57" s="25">
        <v>28000</v>
      </c>
      <c r="D57" s="20"/>
    </row>
    <row r="58" spans="1:4" x14ac:dyDescent="0.25">
      <c r="A58" s="6" t="s">
        <v>49</v>
      </c>
      <c r="B58" s="5">
        <v>109</v>
      </c>
      <c r="C58" s="25">
        <v>100</v>
      </c>
      <c r="D58" s="20"/>
    </row>
    <row r="59" spans="1:4" x14ac:dyDescent="0.25">
      <c r="A59" s="6" t="s">
        <v>50</v>
      </c>
      <c r="B59" s="5">
        <v>3502</v>
      </c>
      <c r="C59" s="25">
        <v>3500</v>
      </c>
      <c r="D59" s="20" t="s">
        <v>146</v>
      </c>
    </row>
    <row r="60" spans="1:4" x14ac:dyDescent="0.25">
      <c r="A60" s="6" t="s">
        <v>51</v>
      </c>
      <c r="B60" s="5">
        <v>83321</v>
      </c>
      <c r="C60" s="25">
        <v>85000</v>
      </c>
      <c r="D60" s="32" t="s">
        <v>145</v>
      </c>
    </row>
    <row r="61" spans="1:4" x14ac:dyDescent="0.25">
      <c r="A61" s="6" t="s">
        <v>52</v>
      </c>
      <c r="B61" s="5">
        <v>1261</v>
      </c>
      <c r="C61" s="25">
        <v>1500</v>
      </c>
      <c r="D61" s="20" t="s">
        <v>104</v>
      </c>
    </row>
    <row r="62" spans="1:4" x14ac:dyDescent="0.25">
      <c r="A62" s="6" t="s">
        <v>105</v>
      </c>
      <c r="B62" s="5"/>
      <c r="C62" s="25">
        <v>22000</v>
      </c>
      <c r="D62" s="20" t="s">
        <v>158</v>
      </c>
    </row>
    <row r="63" spans="1:4" x14ac:dyDescent="0.25">
      <c r="A63" s="6" t="s">
        <v>129</v>
      </c>
      <c r="B63" s="5">
        <v>1000</v>
      </c>
      <c r="C63" s="25">
        <v>1000</v>
      </c>
      <c r="D63" s="32"/>
    </row>
    <row r="64" spans="1:4" x14ac:dyDescent="0.25">
      <c r="A64" s="6" t="s">
        <v>54</v>
      </c>
      <c r="B64" s="5">
        <v>1219</v>
      </c>
      <c r="C64" s="25">
        <v>1200</v>
      </c>
      <c r="D64" s="32" t="s">
        <v>124</v>
      </c>
    </row>
    <row r="65" spans="1:4" x14ac:dyDescent="0.25">
      <c r="A65" s="6" t="s">
        <v>55</v>
      </c>
      <c r="B65" s="5">
        <v>250</v>
      </c>
      <c r="C65" s="25">
        <v>250</v>
      </c>
      <c r="D65" s="20"/>
    </row>
    <row r="66" spans="1:4" x14ac:dyDescent="0.25">
      <c r="A66" s="6" t="s">
        <v>56</v>
      </c>
      <c r="B66" s="5">
        <v>783</v>
      </c>
      <c r="C66" s="25">
        <v>800</v>
      </c>
      <c r="D66" s="20"/>
    </row>
    <row r="67" spans="1:4" x14ac:dyDescent="0.25">
      <c r="A67" s="6" t="s">
        <v>57</v>
      </c>
      <c r="B67" s="5">
        <v>18584</v>
      </c>
      <c r="C67" s="25">
        <v>19000</v>
      </c>
      <c r="D67" s="20" t="s">
        <v>109</v>
      </c>
    </row>
    <row r="68" spans="1:4" x14ac:dyDescent="0.25">
      <c r="A68" s="6" t="s">
        <v>58</v>
      </c>
      <c r="B68" s="5">
        <v>1305</v>
      </c>
      <c r="C68" s="25">
        <v>1500</v>
      </c>
      <c r="D68" s="43" t="s">
        <v>110</v>
      </c>
    </row>
    <row r="69" spans="1:4" x14ac:dyDescent="0.25">
      <c r="A69" s="6" t="s">
        <v>59</v>
      </c>
      <c r="B69" s="5">
        <v>6480</v>
      </c>
      <c r="C69" s="25">
        <v>6500</v>
      </c>
      <c r="D69" s="43" t="s">
        <v>111</v>
      </c>
    </row>
    <row r="70" spans="1:4" x14ac:dyDescent="0.25">
      <c r="A70" s="6" t="s">
        <v>60</v>
      </c>
      <c r="B70" s="5">
        <v>3156</v>
      </c>
      <c r="C70" s="25">
        <v>3200</v>
      </c>
      <c r="D70" s="43" t="s">
        <v>111</v>
      </c>
    </row>
    <row r="71" spans="1:4" x14ac:dyDescent="0.25">
      <c r="A71" s="6" t="s">
        <v>63</v>
      </c>
      <c r="B71" s="5">
        <v>44081</v>
      </c>
      <c r="C71" s="25">
        <v>45000</v>
      </c>
      <c r="D71" s="32" t="s">
        <v>115</v>
      </c>
    </row>
    <row r="72" spans="1:4" x14ac:dyDescent="0.25">
      <c r="A72" s="6" t="s">
        <v>64</v>
      </c>
      <c r="B72" s="5">
        <v>2400</v>
      </c>
      <c r="C72" s="25"/>
      <c r="D72" s="32"/>
    </row>
    <row r="73" spans="1:4" x14ac:dyDescent="0.25">
      <c r="A73" s="6" t="s">
        <v>65</v>
      </c>
      <c r="B73" s="5">
        <v>37959</v>
      </c>
      <c r="C73" s="25">
        <v>35000</v>
      </c>
      <c r="D73" s="32" t="s">
        <v>149</v>
      </c>
    </row>
    <row r="74" spans="1:4" x14ac:dyDescent="0.25">
      <c r="A74" s="6" t="s">
        <v>66</v>
      </c>
      <c r="B74" s="5">
        <v>13076</v>
      </c>
      <c r="C74" s="25">
        <v>12000</v>
      </c>
      <c r="D74" s="20" t="s">
        <v>118</v>
      </c>
    </row>
    <row r="75" spans="1:4" x14ac:dyDescent="0.25">
      <c r="A75" s="6" t="s">
        <v>67</v>
      </c>
      <c r="B75" s="5">
        <v>164580</v>
      </c>
      <c r="C75" s="25">
        <v>165000</v>
      </c>
      <c r="D75" s="20" t="s">
        <v>159</v>
      </c>
    </row>
    <row r="76" spans="1:4" x14ac:dyDescent="0.25">
      <c r="A76" s="6" t="s">
        <v>68</v>
      </c>
      <c r="B76" s="7"/>
      <c r="C76" s="25">
        <v>2000</v>
      </c>
      <c r="D76" s="20" t="s">
        <v>120</v>
      </c>
    </row>
    <row r="77" spans="1:4" x14ac:dyDescent="0.25">
      <c r="A77" s="6" t="s">
        <v>69</v>
      </c>
      <c r="B77" s="5">
        <v>9000</v>
      </c>
      <c r="C77" s="25">
        <v>6500</v>
      </c>
      <c r="D77" s="20" t="s">
        <v>162</v>
      </c>
    </row>
    <row r="78" spans="1:4" x14ac:dyDescent="0.25">
      <c r="A78" s="6" t="s">
        <v>70</v>
      </c>
      <c r="B78" s="5">
        <v>1991</v>
      </c>
      <c r="C78" s="25">
        <v>2000</v>
      </c>
      <c r="D78" s="20"/>
    </row>
    <row r="79" spans="1:4" x14ac:dyDescent="0.25">
      <c r="A79" s="6" t="s">
        <v>71</v>
      </c>
      <c r="B79" s="5">
        <v>4858</v>
      </c>
      <c r="C79" s="69">
        <v>5000</v>
      </c>
      <c r="D79" s="20"/>
    </row>
    <row r="80" spans="1:4" x14ac:dyDescent="0.25">
      <c r="A80" s="6" t="s">
        <v>72</v>
      </c>
      <c r="B80" s="52">
        <v>700</v>
      </c>
      <c r="C80" s="38">
        <v>700</v>
      </c>
      <c r="D80" s="20"/>
    </row>
    <row r="81" spans="1:4" x14ac:dyDescent="0.25">
      <c r="A81" s="6" t="s">
        <v>122</v>
      </c>
      <c r="B81" s="65"/>
      <c r="C81" s="38"/>
      <c r="D81" s="20"/>
    </row>
    <row r="82" spans="1:4" x14ac:dyDescent="0.25">
      <c r="A82" s="6" t="s">
        <v>47</v>
      </c>
      <c r="B82" s="68">
        <v>426790</v>
      </c>
      <c r="C82" s="71">
        <f>SUM(C57:C80)</f>
        <v>446750</v>
      </c>
      <c r="D82" s="20"/>
    </row>
    <row r="83" spans="1:4" x14ac:dyDescent="0.25">
      <c r="A83" s="6" t="s">
        <v>27</v>
      </c>
      <c r="B83" s="68">
        <v>1387039</v>
      </c>
      <c r="C83" s="72">
        <f>C40+C82+C55</f>
        <v>1318250</v>
      </c>
      <c r="D83" s="20"/>
    </row>
    <row r="84" spans="1:4" x14ac:dyDescent="0.25">
      <c r="A84" s="9" t="s">
        <v>13</v>
      </c>
      <c r="B84" s="46">
        <v>-23096</v>
      </c>
      <c r="C84" s="70">
        <f>C32-C83</f>
        <v>-129550</v>
      </c>
      <c r="D84" s="20"/>
    </row>
  </sheetData>
  <mergeCells count="6">
    <mergeCell ref="A7:B7"/>
    <mergeCell ref="A8:A9"/>
    <mergeCell ref="D8:D9"/>
    <mergeCell ref="C8:C9"/>
    <mergeCell ref="A10:B11"/>
    <mergeCell ref="B8:B9"/>
  </mergeCells>
  <phoneticPr fontId="34" type="noConversion"/>
  <pageMargins left="0.74803149606299213" right="0.74803149606299213" top="0.98425196850393704" bottom="0.98425196850393704" header="0.51181102362204722" footer="0.51181102362204722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Budsjett 2024</vt:lpstr>
      <vt:lpstr>Resultatrapport - 2024</vt:lpstr>
      <vt:lpstr>Budsjett - (2025)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Resultatrapport</dc:title>
  <dc:creator>Terje Owrehagen</dc:creator>
  <cp:lastModifiedBy>Terje Owrehagen</cp:lastModifiedBy>
  <cp:lastPrinted>2025-03-04T15:58:37Z</cp:lastPrinted>
  <dcterms:created xsi:type="dcterms:W3CDTF">2024-08-16T19:41:06Z</dcterms:created>
  <dcterms:modified xsi:type="dcterms:W3CDTF">2025-03-04T15:58:37Z</dcterms:modified>
</cp:coreProperties>
</file>